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5_5.bin" ContentType="application/vnd.openxmlformats-officedocument.oleObject"/>
  <Override PartName="/xl/embeddings/oleObject_5_6.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6_4.bin" ContentType="application/vnd.openxmlformats-officedocument.oleObject"/>
  <Override PartName="/xl/embeddings/oleObject_6_5.bin" ContentType="application/vnd.openxmlformats-officedocument.oleObject"/>
  <Override PartName="/xl/embeddings/oleObject_6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355" windowHeight="8955" activeTab="6"/>
  </bookViews>
  <sheets>
    <sheet name="Sheet1" sheetId="1" r:id="rId1"/>
    <sheet name="Sheet2" sheetId="2" r:id="rId2"/>
    <sheet name="4 Digit" sheetId="3" r:id="rId3"/>
    <sheet name="5 Digit" sheetId="4" r:id="rId4"/>
    <sheet name="5 Digit b" sheetId="5" r:id="rId5"/>
    <sheet name="Copy" sheetId="6" r:id="rId6"/>
    <sheet name="Main Sheet" sheetId="7" r:id="rId7"/>
  </sheets>
  <definedNames>
    <definedName name="_xlnm.Print_Area" localSheetId="4">'5 Digit b'!$A$1:$M$67,'5 Digit b'!$N$68:$AG$128</definedName>
    <definedName name="_xlnm.Print_Area" localSheetId="5">'Copy'!$A$1:$O$67,'Copy'!$P$68:$AI$130</definedName>
    <definedName name="_xlnm.Print_Area" localSheetId="6">'Main Sheet'!$A$1:$O$67,'Main Sheet'!$P$68:$AI$130</definedName>
  </definedNames>
  <calcPr fullCalcOnLoad="1"/>
</workbook>
</file>

<file path=xl/sharedStrings.xml><?xml version="1.0" encoding="utf-8"?>
<sst xmlns="http://schemas.openxmlformats.org/spreadsheetml/2006/main" count="385" uniqueCount="75">
  <si>
    <t>Angle</t>
  </si>
  <si>
    <t>Radian</t>
  </si>
  <si>
    <t>Sin</t>
  </si>
  <si>
    <t>Cos</t>
  </si>
  <si>
    <t>Tan</t>
  </si>
  <si>
    <t>Cot</t>
  </si>
  <si>
    <t>--------</t>
  </si>
  <si>
    <t>L Sin</t>
  </si>
  <si>
    <t>L Cos</t>
  </si>
  <si>
    <t>L Tan</t>
  </si>
  <si>
    <t>L Cot</t>
  </si>
  <si>
    <t>---------</t>
  </si>
  <si>
    <t>------</t>
  </si>
  <si>
    <t>N</t>
  </si>
  <si>
    <t>Log</t>
  </si>
  <si>
    <r>
      <t>cos</t>
    </r>
    <r>
      <rPr>
        <i/>
        <sz val="7"/>
        <rFont val="Times New Roman"/>
        <family val="1"/>
      </rPr>
      <t>c</t>
    </r>
    <r>
      <rPr>
        <sz val="7"/>
        <rFont val="Times New Roman"/>
        <family val="1"/>
      </rPr>
      <t xml:space="preserve"> = cos</t>
    </r>
    <r>
      <rPr>
        <i/>
        <sz val="7"/>
        <rFont val="Times New Roman"/>
        <family val="1"/>
      </rPr>
      <t>b</t>
    </r>
    <r>
      <rPr>
        <sz val="7"/>
        <rFont val="Times New Roman"/>
        <family val="1"/>
      </rPr>
      <t xml:space="preserve"> cos</t>
    </r>
    <r>
      <rPr>
        <i/>
        <sz val="7"/>
        <rFont val="Times New Roman"/>
        <family val="1"/>
      </rPr>
      <t>a</t>
    </r>
    <r>
      <rPr>
        <sz val="7"/>
        <rFont val="Times New Roman"/>
        <family val="1"/>
      </rPr>
      <t xml:space="preserve"> + sin</t>
    </r>
    <r>
      <rPr>
        <i/>
        <sz val="7"/>
        <rFont val="Times New Roman"/>
        <family val="1"/>
      </rPr>
      <t>b</t>
    </r>
    <r>
      <rPr>
        <sz val="7"/>
        <rFont val="Times New Roman"/>
        <family val="1"/>
      </rPr>
      <t xml:space="preserve"> sin</t>
    </r>
    <r>
      <rPr>
        <i/>
        <sz val="7"/>
        <rFont val="Times New Roman"/>
        <family val="1"/>
      </rPr>
      <t>a</t>
    </r>
    <r>
      <rPr>
        <sz val="7"/>
        <rFont val="Times New Roman"/>
        <family val="1"/>
      </rPr>
      <t xml:space="preserve"> cosγ                             cos</t>
    </r>
    <r>
      <rPr>
        <i/>
        <sz val="7"/>
        <rFont val="Times New Roman"/>
        <family val="1"/>
      </rPr>
      <t>c</t>
    </r>
    <r>
      <rPr>
        <sz val="7"/>
        <rFont val="Times New Roman"/>
        <family val="1"/>
      </rPr>
      <t xml:space="preserve"> cosα = cot</t>
    </r>
    <r>
      <rPr>
        <i/>
        <sz val="7"/>
        <rFont val="Times New Roman"/>
        <family val="1"/>
      </rPr>
      <t>b</t>
    </r>
    <r>
      <rPr>
        <sz val="7"/>
        <rFont val="Times New Roman"/>
        <family val="1"/>
      </rPr>
      <t xml:space="preserve"> sin</t>
    </r>
    <r>
      <rPr>
        <i/>
        <sz val="7"/>
        <rFont val="Times New Roman"/>
        <family val="1"/>
      </rPr>
      <t>c</t>
    </r>
    <r>
      <rPr>
        <sz val="7"/>
        <rFont val="Times New Roman"/>
        <family val="1"/>
      </rPr>
      <t xml:space="preserve"> - cotβ sinα                           sin</t>
    </r>
    <r>
      <rPr>
        <i/>
        <sz val="7"/>
        <rFont val="Times New Roman"/>
        <family val="1"/>
      </rPr>
      <t>a</t>
    </r>
    <r>
      <rPr>
        <sz val="7"/>
        <rFont val="Times New Roman"/>
        <family val="1"/>
      </rPr>
      <t xml:space="preserve"> cosβ = cos</t>
    </r>
    <r>
      <rPr>
        <i/>
        <sz val="7"/>
        <rFont val="Times New Roman"/>
        <family val="1"/>
      </rPr>
      <t>b</t>
    </r>
    <r>
      <rPr>
        <sz val="7"/>
        <rFont val="Times New Roman"/>
        <family val="1"/>
      </rPr>
      <t xml:space="preserve"> sinc</t>
    </r>
    <r>
      <rPr>
        <i/>
        <sz val="7"/>
        <rFont val="Times New Roman"/>
        <family val="1"/>
      </rPr>
      <t xml:space="preserve"> - sin</t>
    </r>
    <r>
      <rPr>
        <sz val="7"/>
        <rFont val="Times New Roman"/>
        <family val="1"/>
      </rPr>
      <t>b</t>
    </r>
    <r>
      <rPr>
        <i/>
        <sz val="7"/>
        <rFont val="Times New Roman"/>
        <family val="1"/>
      </rPr>
      <t xml:space="preserve"> cos</t>
    </r>
    <r>
      <rPr>
        <sz val="7"/>
        <rFont val="Times New Roman"/>
        <family val="1"/>
      </rPr>
      <t>c</t>
    </r>
    <r>
      <rPr>
        <i/>
        <sz val="7"/>
        <rFont val="Times New Roman"/>
        <family val="1"/>
      </rPr>
      <t xml:space="preserve"> cosα                            </t>
    </r>
    <r>
      <rPr>
        <b/>
        <sz val="7"/>
        <rFont val="Times New Roman"/>
        <family val="1"/>
      </rPr>
      <t>Napier's Rules:</t>
    </r>
    <r>
      <rPr>
        <sz val="7"/>
        <rFont val="Times New Roman"/>
        <family val="1"/>
      </rPr>
      <t xml:space="preserve">  Given a right spherical triangle.  Consider the compliments of all angles except the two adjacent to the right angle.  Then:  I.  The sine of any middle part is equal to the product of the tangents of the adjacent parts.  II.  The sine of any middle part is equal to the product of the cosines of the opposite parts.</t>
    </r>
  </si>
  <si>
    <t>sin(A+B) = sinA cosB + cosA sinB                                   cos(A+B) = cosA cosB - sinA sinB                                    a² = b² + c² - bc cosθ</t>
  </si>
  <si>
    <t>43-29</t>
  </si>
  <si>
    <t>29-22</t>
  </si>
  <si>
    <t>22-14</t>
  </si>
  <si>
    <t>14-11</t>
  </si>
  <si>
    <t>n°</t>
  </si>
  <si>
    <t>Error</t>
  </si>
  <si>
    <t>11.0-9.0</t>
  </si>
  <si>
    <t>9.0-7.0</t>
  </si>
  <si>
    <t>7.0-6.0</t>
  </si>
  <si>
    <t>6.0-5.5</t>
  </si>
  <si>
    <t>5.5-5.0</t>
  </si>
  <si>
    <t>5.0-4.5</t>
  </si>
  <si>
    <t>Linear Interpolation:  to find the desired digit, look at the difference of the two logs and divide by the difference between two numbers.  E.g.  If θ = 37.4° find sin θ.  Difference between sin 37° and sin 38° is 0.0129.  4/10 = x/.0139; x = 0.0056 threfore, 37.4° = 0.6074  E.g. log N = 0.66501.  N is between 4.62 and 4.64.  The difference between two logs is 0.00188; difference between log 4.62 and log N is 0.00037 therefore 0.00037/0.00188 = x/20; x = .004 thus log 4.624 = 0.66501   Note: bottom of column on log table is difference between two logs to get thousands place for N.  Each gray entry indicates change in difference, and decreases as n incleases.  Thus, to find log 1.252, add log 1.25 + 2 • 0.00035 = 0.09761.  Or, to find log 7.913, find log 7.90 + 13 • 0.000055 = 0.89835.  Few results will be off more than 0.002, and later in table</t>
  </si>
  <si>
    <t>Degree</t>
  </si>
  <si>
    <t xml:space="preserve">L Sin </t>
  </si>
  <si>
    <t>----------</t>
  </si>
  <si>
    <t>Sin Diff</t>
  </si>
  <si>
    <t>L Sin Diff</t>
  </si>
  <si>
    <t>Sin '</t>
  </si>
  <si>
    <t>L Sin '</t>
  </si>
  <si>
    <t>to 59'</t>
  </si>
  <si>
    <t>angle</t>
  </si>
  <si>
    <t>error of minute</t>
  </si>
  <si>
    <t>.1'</t>
  </si>
  <si>
    <t>true off</t>
  </si>
  <si>
    <t>true err 1'</t>
  </si>
  <si>
    <r>
      <t xml:space="preserve">log </t>
    </r>
    <r>
      <rPr>
        <i/>
        <sz val="7"/>
        <rFont val="Times New Roman"/>
        <family val="1"/>
      </rPr>
      <t xml:space="preserve">x </t>
    </r>
    <r>
      <rPr>
        <sz val="7"/>
        <rFont val="Times New Roman"/>
        <family val="1"/>
      </rPr>
      <t xml:space="preserve">&lt; 0 when 0 &lt; </t>
    </r>
    <r>
      <rPr>
        <i/>
        <sz val="7"/>
        <rFont val="Times New Roman"/>
        <family val="1"/>
      </rPr>
      <t>x</t>
    </r>
    <r>
      <rPr>
        <sz val="7"/>
        <rFont val="Times New Roman"/>
        <family val="1"/>
      </rPr>
      <t xml:space="preserve"> &lt; 1; When using linear interpolation,log tables accurate to about 4 places, natural trig tables accurate to about 0.1', and log of trig tables accurate to about 1' when θ&lt;5° for cos or θ&gt;85° for sine;  log π = 0.49715</t>
    </r>
  </si>
  <si>
    <t>Conversions</t>
  </si>
  <si>
    <t>L Factor</t>
  </si>
  <si>
    <t>Ratio</t>
  </si>
  <si>
    <t>sin(A+B) = sinA cosB + cosA sinB</t>
  </si>
  <si>
    <t>cos(A+B) = cosA cosB - sinA sinB</t>
  </si>
  <si>
    <t>Formulae</t>
  </si>
  <si>
    <t>Napier's Rules:</t>
  </si>
  <si>
    <t>Factor</t>
  </si>
  <si>
    <t>b sinA = a sinB, etc.</t>
  </si>
  <si>
    <t>a² = b² + c² - bc cosA</t>
  </si>
  <si>
    <t>Gallon/in³</t>
  </si>
  <si>
    <t>Nautical (6080')/Statute(5280')</t>
  </si>
  <si>
    <t xml:space="preserve"> I.  The sine of any middle part is equal to the product of the tangents of the adjacent parts.       II.  The sine of any middle part is equal to the product of the cosines of the opposite parts.        Note:  co-α = 90°-α, etc.</t>
  </si>
  <si>
    <t>Other Spherical Formulae</t>
  </si>
  <si>
    <t>base of ln, e</t>
  </si>
  <si>
    <t>Sun Dial Face:</t>
  </si>
  <si>
    <t>1qt=2pt=4cup=8gill=32fl oz</t>
  </si>
  <si>
    <t>1cup=16 Tbsp=48tsp</t>
  </si>
  <si>
    <t>1 stone=14 lbs;  1 slug=32.17lbs</t>
  </si>
  <si>
    <t>sinλ tanH.A. = tanθ</t>
  </si>
  <si>
    <t>miles/km</t>
  </si>
  <si>
    <t>inch/cm</t>
  </si>
  <si>
    <t>Gallon/Liter</t>
  </si>
  <si>
    <t>Free fall acceleration,g</t>
  </si>
  <si>
    <t>Pound/Newton</t>
  </si>
  <si>
    <t>kg/pound</t>
  </si>
  <si>
    <t>Calorie/Joule</t>
  </si>
  <si>
    <t>Circumference/Diameter = π</t>
  </si>
  <si>
    <r>
      <t>log n</t>
    </r>
    <r>
      <rPr>
        <i/>
        <sz val="7"/>
        <rFont val="Times New Roman"/>
        <family val="1"/>
      </rPr>
      <t xml:space="preserve"> </t>
    </r>
    <r>
      <rPr>
        <sz val="7"/>
        <rFont val="Times New Roman"/>
        <family val="1"/>
      </rPr>
      <t xml:space="preserve">&lt; 0 when 0 &lt; n &lt; 1; When using linear interpolation, log tables accurate to about 4 places for N, natural trig tables accurate to about 0.1', and log of trig tables accurate to about 1' when θ&gt;5° for cosine or θ&lt;85° for sine or tangent.  </t>
    </r>
  </si>
  <si>
    <t>Linear Interpolation:  to find the desired digit, look at the difference of the two logs and divide by the difference between two numbers.  E.g.  If θ = 37.4° find sin θ.  Difference between sin 37° and sin 38° is 0.0139.  4/10 = x/.0139; x = 0.0056 therefore, 37.4° = 0.6074  E.g. log N = 0.66501.  N is between 4.62 and 4.64.  The difference between two logs is 0.00188; difference between log 4.62 and log N is 0.00037 therefore 0.00037/0.00188 = x/20; x = .004 thus log 4.624 = 0.66501   Note:bottom of column on log table is difference between two logs to get thousands place for N.  Each gray entry indicates change in difference of log.  Thus, to find log 1.252, add log 1.25 + 2 • 0.00035 = 0.09761.  Or, to find log 7.913, find log 7.90 + 13 • 0.000055 = 0.89835.  Few results will be off as much as 0.002, and later in table; most are easily accurate to 0.001</t>
  </si>
  <si>
    <t>Linear Interpolation:  to find the desired digit, look at the difference of the two logs and divide by the difference between two numbers.  E.g.  If θ = 37.4° find sin θ.  Difference between sin 37° and sin 38° is 0.0139.  4/10 = x/.0139; x = 0.0056 there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</si>
</sst>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
    <numFmt numFmtId="166" formatCode="0.0"/>
    <numFmt numFmtId="167" formatCode="0.000"/>
    <numFmt numFmtId="168" formatCode="0.000000"/>
    <numFmt numFmtId="169" formatCode="0.00000000"/>
    <numFmt numFmtId="170" formatCode="&quot;Yes&quot;;&quot;Yes&quot;;&quot;No&quot;"/>
    <numFmt numFmtId="171" formatCode="&quot;True&quot;;&quot;True&quot;;&quot;False&quot;"/>
    <numFmt numFmtId="172" formatCode="&quot;On&quot;;&quot;On&quot;;&quot;Off&quot;"/>
    <numFmt numFmtId="173" formatCode="[$€-2]\ #,##0.00_);[Red]\([$€-2]\ #,##0.00\)"/>
  </numFmts>
  <fonts count="20">
    <font>
      <sz val="10"/>
      <name val="Arial"/>
      <family val="0"/>
    </font>
    <font>
      <b/>
      <sz val="10"/>
      <name val="Arial"/>
      <family val="2"/>
    </font>
    <font>
      <sz val="8"/>
      <name val="Arial"/>
      <family val="0"/>
    </font>
    <font>
      <b/>
      <sz val="8"/>
      <name val="Arial"/>
      <family val="2"/>
    </font>
    <font>
      <sz val="6"/>
      <name val="Arial"/>
      <family val="2"/>
    </font>
    <font>
      <b/>
      <sz val="7"/>
      <name val="Arial"/>
      <family val="2"/>
    </font>
    <font>
      <sz val="7"/>
      <name val="Arial"/>
      <family val="2"/>
    </font>
    <font>
      <sz val="7"/>
      <name val="Times New Roman"/>
      <family val="1"/>
    </font>
    <font>
      <sz val="10"/>
      <name val="Times New Roman"/>
      <family val="1"/>
    </font>
    <font>
      <b/>
      <sz val="8"/>
      <name val="Times New Roman"/>
      <family val="1"/>
    </font>
    <font>
      <i/>
      <sz val="7"/>
      <name val="Times New Roman"/>
      <family val="1"/>
    </font>
    <font>
      <b/>
      <sz val="7"/>
      <name val="Times New Roman"/>
      <family val="1"/>
    </font>
    <font>
      <b/>
      <sz val="11"/>
      <name val="Arial"/>
      <family val="2"/>
    </font>
    <font>
      <sz val="6"/>
      <name val="Times New Roman"/>
      <family val="1"/>
    </font>
    <font>
      <b/>
      <sz val="6"/>
      <name val="Times New Roman"/>
      <family val="1"/>
    </font>
    <font>
      <u val="single"/>
      <sz val="10"/>
      <color indexed="12"/>
      <name val="Arial"/>
      <family val="0"/>
    </font>
    <font>
      <u val="single"/>
      <sz val="10"/>
      <color indexed="36"/>
      <name val="Arial"/>
      <family val="0"/>
    </font>
    <font>
      <sz val="6.5"/>
      <name val="Times New Roman"/>
      <family val="1"/>
    </font>
    <font>
      <b/>
      <sz val="6.5"/>
      <name val="Times New Roman"/>
      <family val="1"/>
    </font>
    <font>
      <sz val="6.5"/>
      <name val="Arial"/>
      <family val="0"/>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52"/>
        <bgColor indexed="64"/>
      </patternFill>
    </fill>
  </fills>
  <borders count="23">
    <border>
      <left/>
      <right/>
      <top/>
      <bottom/>
      <diagonal/>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style="thin"/>
      <right style="thin"/>
      <top style="thin"/>
      <bottom style="thin"/>
    </border>
    <border>
      <left style="medium"/>
      <right style="medium"/>
      <top style="medium"/>
      <bottom style="medium"/>
    </border>
    <border>
      <left>
        <color indexed="63"/>
      </left>
      <right style="thin"/>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center"/>
    </xf>
    <xf numFmtId="0" fontId="3" fillId="0" borderId="1" xfId="0"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center"/>
    </xf>
    <xf numFmtId="0" fontId="2" fillId="0" borderId="5" xfId="0" applyFont="1" applyBorder="1" applyAlignment="1">
      <alignment horizontal="center"/>
    </xf>
    <xf numFmtId="164" fontId="2" fillId="0" borderId="0" xfId="0" applyNumberFormat="1" applyFont="1" applyBorder="1" applyAlignment="1">
      <alignment horizontal="center"/>
    </xf>
    <xf numFmtId="49" fontId="2" fillId="0" borderId="0" xfId="0" applyNumberFormat="1"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164" fontId="2" fillId="0" borderId="8" xfId="0" applyNumberFormat="1"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64" fontId="2" fillId="0" borderId="11" xfId="0" applyNumberFormat="1" applyFont="1" applyBorder="1" applyAlignment="1">
      <alignment horizontal="center"/>
    </xf>
    <xf numFmtId="0" fontId="2" fillId="0" borderId="12" xfId="0" applyFont="1" applyBorder="1" applyAlignment="1">
      <alignment horizontal="center"/>
    </xf>
    <xf numFmtId="164" fontId="0" fillId="0" borderId="0" xfId="0" applyNumberFormat="1" applyAlignment="1">
      <alignment/>
    </xf>
    <xf numFmtId="164" fontId="4" fillId="0" borderId="0" xfId="0" applyNumberFormat="1" applyFont="1" applyBorder="1" applyAlignment="1">
      <alignment horizontal="center"/>
    </xf>
    <xf numFmtId="164" fontId="4" fillId="0" borderId="6" xfId="0" applyNumberFormat="1" applyFont="1" applyBorder="1" applyAlignment="1">
      <alignment horizontal="center"/>
    </xf>
    <xf numFmtId="164" fontId="4" fillId="0" borderId="8" xfId="0" applyNumberFormat="1" applyFont="1" applyBorder="1" applyAlignment="1">
      <alignment horizontal="center"/>
    </xf>
    <xf numFmtId="164" fontId="4" fillId="0" borderId="9" xfId="0" applyNumberFormat="1" applyFont="1" applyBorder="1" applyAlignment="1">
      <alignment horizontal="center"/>
    </xf>
    <xf numFmtId="2" fontId="4" fillId="0" borderId="5" xfId="0" applyNumberFormat="1" applyFont="1" applyBorder="1" applyAlignment="1">
      <alignment horizontal="center"/>
    </xf>
    <xf numFmtId="2" fontId="0" fillId="0" borderId="0" xfId="0" applyNumberFormat="1" applyFont="1" applyAlignment="1">
      <alignment/>
    </xf>
    <xf numFmtId="2" fontId="4" fillId="0" borderId="0" xfId="0" applyNumberFormat="1" applyFont="1" applyBorder="1" applyAlignment="1">
      <alignment horizontal="center"/>
    </xf>
    <xf numFmtId="2" fontId="4" fillId="0" borderId="7" xfId="0" applyNumberFormat="1" applyFont="1" applyBorder="1" applyAlignment="1">
      <alignment horizontal="center"/>
    </xf>
    <xf numFmtId="2" fontId="5" fillId="0" borderId="1" xfId="0" applyNumberFormat="1" applyFont="1" applyBorder="1" applyAlignment="1">
      <alignment horizontal="center"/>
    </xf>
    <xf numFmtId="164" fontId="5" fillId="0" borderId="2" xfId="0" applyNumberFormat="1" applyFont="1" applyBorder="1" applyAlignment="1">
      <alignment horizontal="center"/>
    </xf>
    <xf numFmtId="2" fontId="5" fillId="0" borderId="2" xfId="0" applyNumberFormat="1" applyFont="1" applyBorder="1" applyAlignment="1">
      <alignment horizontal="center"/>
    </xf>
    <xf numFmtId="164" fontId="5" fillId="0" borderId="4" xfId="0" applyNumberFormat="1" applyFont="1" applyBorder="1" applyAlignment="1">
      <alignment horizontal="center"/>
    </xf>
    <xf numFmtId="164" fontId="2" fillId="0" borderId="6" xfId="0" applyNumberFormat="1" applyFont="1" applyBorder="1" applyAlignment="1">
      <alignment horizontal="center"/>
    </xf>
    <xf numFmtId="164" fontId="2" fillId="0" borderId="9" xfId="0" applyNumberFormat="1" applyFont="1" applyBorder="1" applyAlignment="1">
      <alignment horizontal="center"/>
    </xf>
    <xf numFmtId="165" fontId="4" fillId="0" borderId="6" xfId="0" applyNumberFormat="1" applyFont="1" applyBorder="1" applyAlignment="1">
      <alignment horizontal="center"/>
    </xf>
    <xf numFmtId="165" fontId="4" fillId="0" borderId="0" xfId="0" applyNumberFormat="1" applyFont="1" applyBorder="1" applyAlignment="1">
      <alignment horizontal="center"/>
    </xf>
    <xf numFmtId="165" fontId="4" fillId="0" borderId="8" xfId="0" applyNumberFormat="1" applyFont="1" applyBorder="1" applyAlignment="1">
      <alignment horizontal="center"/>
    </xf>
    <xf numFmtId="165" fontId="4" fillId="0" borderId="9" xfId="0" applyNumberFormat="1" applyFont="1" applyBorder="1" applyAlignment="1">
      <alignment horizontal="center"/>
    </xf>
    <xf numFmtId="164" fontId="2" fillId="0" borderId="12" xfId="0" applyNumberFormat="1" applyFont="1" applyBorder="1" applyAlignment="1">
      <alignment horizontal="center"/>
    </xf>
    <xf numFmtId="164" fontId="2" fillId="0" borderId="10" xfId="0" applyNumberFormat="1" applyFont="1" applyBorder="1" applyAlignment="1">
      <alignment horizontal="center"/>
    </xf>
    <xf numFmtId="164" fontId="2" fillId="0" borderId="5" xfId="0" applyNumberFormat="1" applyFont="1" applyBorder="1" applyAlignment="1">
      <alignment horizontal="center"/>
    </xf>
    <xf numFmtId="164" fontId="2" fillId="0" borderId="7" xfId="0" applyNumberFormat="1" applyFont="1" applyBorder="1" applyAlignment="1">
      <alignment horizontal="center"/>
    </xf>
    <xf numFmtId="49" fontId="2" fillId="0" borderId="5" xfId="0" applyNumberFormat="1" applyFont="1" applyBorder="1" applyAlignment="1">
      <alignment horizontal="center"/>
    </xf>
    <xf numFmtId="49" fontId="2" fillId="0" borderId="6" xfId="0" applyNumberFormat="1" applyFont="1" applyBorder="1" applyAlignment="1">
      <alignment horizontal="center"/>
    </xf>
    <xf numFmtId="0" fontId="6" fillId="0" borderId="5" xfId="0" applyFont="1" applyBorder="1" applyAlignment="1">
      <alignment horizontal="center"/>
    </xf>
    <xf numFmtId="165" fontId="6" fillId="0" borderId="0" xfId="0" applyNumberFormat="1" applyFont="1" applyBorder="1" applyAlignment="1">
      <alignment horizontal="center"/>
    </xf>
    <xf numFmtId="165" fontId="6" fillId="0" borderId="13" xfId="0" applyNumberFormat="1" applyFont="1" applyBorder="1" applyAlignment="1">
      <alignment horizontal="center"/>
    </xf>
    <xf numFmtId="0" fontId="6" fillId="0" borderId="6" xfId="0" applyFont="1" applyBorder="1" applyAlignment="1">
      <alignment horizontal="center"/>
    </xf>
    <xf numFmtId="16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165" fontId="6" fillId="0" borderId="9" xfId="0" applyNumberFormat="1"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165" fontId="6" fillId="0" borderId="11" xfId="0" applyNumberFormat="1" applyFont="1" applyBorder="1" applyAlignment="1">
      <alignment horizontal="center"/>
    </xf>
    <xf numFmtId="0" fontId="6" fillId="0" borderId="12" xfId="0" applyFont="1" applyBorder="1" applyAlignment="1">
      <alignment horizontal="center"/>
    </xf>
    <xf numFmtId="165" fontId="6" fillId="0" borderId="14" xfId="0" applyNumberFormat="1" applyFont="1" applyBorder="1" applyAlignment="1">
      <alignment horizontal="center"/>
    </xf>
    <xf numFmtId="164" fontId="6" fillId="0" borderId="13" xfId="0" applyNumberFormat="1" applyFont="1" applyBorder="1" applyAlignment="1">
      <alignment horizontal="center"/>
    </xf>
    <xf numFmtId="164" fontId="6" fillId="0" borderId="6" xfId="0" applyNumberFormat="1" applyFont="1" applyBorder="1" applyAlignment="1">
      <alignment horizontal="center"/>
    </xf>
    <xf numFmtId="164" fontId="6" fillId="0" borderId="9" xfId="0" applyNumberFormat="1" applyFont="1" applyBorder="1" applyAlignment="1">
      <alignment horizontal="center"/>
    </xf>
    <xf numFmtId="164" fontId="6" fillId="0" borderId="14" xfId="0" applyNumberFormat="1" applyFont="1" applyBorder="1" applyAlignment="1">
      <alignment horizontal="center"/>
    </xf>
    <xf numFmtId="164" fontId="6" fillId="0" borderId="0" xfId="0" applyNumberFormat="1" applyFont="1" applyBorder="1" applyAlignment="1">
      <alignment horizontal="center"/>
    </xf>
    <xf numFmtId="164" fontId="6" fillId="0" borderId="8" xfId="0" applyNumberFormat="1" applyFont="1" applyBorder="1" applyAlignment="1">
      <alignment horizontal="center"/>
    </xf>
    <xf numFmtId="164" fontId="4" fillId="0" borderId="10" xfId="0" applyNumberFormat="1" applyFont="1" applyBorder="1" applyAlignment="1">
      <alignment horizontal="center"/>
    </xf>
    <xf numFmtId="165" fontId="4" fillId="0" borderId="12" xfId="0" applyNumberFormat="1" applyFont="1" applyBorder="1" applyAlignment="1">
      <alignment horizontal="center"/>
    </xf>
    <xf numFmtId="164" fontId="4" fillId="0" borderId="5" xfId="0" applyNumberFormat="1" applyFont="1" applyBorder="1" applyAlignment="1">
      <alignment horizontal="center"/>
    </xf>
    <xf numFmtId="164" fontId="4" fillId="0" borderId="7" xfId="0" applyNumberFormat="1"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165" fontId="4" fillId="0" borderId="5" xfId="0" applyNumberFormat="1" applyFont="1" applyBorder="1" applyAlignment="1">
      <alignment horizontal="center"/>
    </xf>
    <xf numFmtId="2" fontId="5" fillId="0" borderId="0" xfId="0" applyNumberFormat="1" applyFont="1" applyBorder="1" applyAlignment="1">
      <alignment horizontal="center"/>
    </xf>
    <xf numFmtId="164" fontId="5" fillId="0" borderId="0" xfId="0" applyNumberFormat="1" applyFont="1" applyBorder="1" applyAlignment="1">
      <alignment horizontal="center"/>
    </xf>
    <xf numFmtId="166" fontId="4" fillId="0" borderId="16" xfId="0" applyNumberFormat="1" applyFont="1" applyBorder="1" applyAlignment="1">
      <alignment horizontal="center"/>
    </xf>
    <xf numFmtId="166" fontId="4" fillId="0" borderId="17" xfId="0" applyNumberFormat="1" applyFont="1" applyBorder="1" applyAlignment="1">
      <alignment horizontal="center"/>
    </xf>
    <xf numFmtId="166" fontId="4" fillId="0" borderId="15" xfId="0" applyNumberFormat="1" applyFont="1" applyBorder="1" applyAlignment="1">
      <alignment horizontal="center"/>
    </xf>
    <xf numFmtId="0" fontId="6" fillId="0" borderId="0" xfId="0" applyFont="1" applyAlignment="1">
      <alignment/>
    </xf>
    <xf numFmtId="0" fontId="6" fillId="0" borderId="0" xfId="0" applyFont="1" applyAlignment="1">
      <alignment vertical="top" wrapText="1"/>
    </xf>
    <xf numFmtId="0" fontId="9" fillId="0" borderId="18" xfId="0" applyFont="1" applyBorder="1" applyAlignment="1">
      <alignment horizontal="center"/>
    </xf>
    <xf numFmtId="164" fontId="9" fillId="0" borderId="3" xfId="0" applyNumberFormat="1" applyFont="1" applyBorder="1" applyAlignment="1">
      <alignment horizontal="center"/>
    </xf>
    <xf numFmtId="0" fontId="9" fillId="0" borderId="4" xfId="0" applyFont="1" applyBorder="1" applyAlignment="1">
      <alignment horizontal="center"/>
    </xf>
    <xf numFmtId="2" fontId="11" fillId="0" borderId="1" xfId="0" applyNumberFormat="1" applyFont="1" applyBorder="1" applyAlignment="1">
      <alignment horizontal="center"/>
    </xf>
    <xf numFmtId="164" fontId="11" fillId="0" borderId="2" xfId="0" applyNumberFormat="1" applyFont="1" applyBorder="1" applyAlignment="1">
      <alignment horizontal="center"/>
    </xf>
    <xf numFmtId="2" fontId="11" fillId="0" borderId="2" xfId="0" applyNumberFormat="1" applyFont="1" applyBorder="1" applyAlignment="1">
      <alignment horizontal="center"/>
    </xf>
    <xf numFmtId="164" fontId="11" fillId="0" borderId="4" xfId="0" applyNumberFormat="1" applyFont="1" applyBorder="1" applyAlignment="1">
      <alignment horizontal="center"/>
    </xf>
    <xf numFmtId="2" fontId="12" fillId="0" borderId="0" xfId="0" applyNumberFormat="1" applyFont="1" applyAlignment="1">
      <alignment horizontal="center"/>
    </xf>
    <xf numFmtId="165" fontId="12" fillId="0" borderId="0" xfId="0" applyNumberFormat="1" applyFon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2" fontId="4" fillId="2" borderId="5" xfId="0" applyNumberFormat="1" applyFont="1" applyFill="1" applyBorder="1" applyAlignment="1">
      <alignment horizontal="center"/>
    </xf>
    <xf numFmtId="165" fontId="4" fillId="2" borderId="0" xfId="0" applyNumberFormat="1" applyFont="1" applyFill="1" applyBorder="1" applyAlignment="1">
      <alignment horizontal="center"/>
    </xf>
    <xf numFmtId="2" fontId="4" fillId="2" borderId="7" xfId="0" applyNumberFormat="1" applyFont="1" applyFill="1" applyBorder="1" applyAlignment="1">
      <alignment horizontal="center"/>
    </xf>
    <xf numFmtId="165" fontId="4" fillId="2" borderId="8" xfId="0" applyNumberFormat="1" applyFont="1" applyFill="1" applyBorder="1" applyAlignment="1">
      <alignment horizontal="center"/>
    </xf>
    <xf numFmtId="0" fontId="13" fillId="0" borderId="0" xfId="0" applyFont="1" applyAlignment="1">
      <alignment/>
    </xf>
    <xf numFmtId="2" fontId="4" fillId="0" borderId="5" xfId="0" applyNumberFormat="1" applyFont="1" applyFill="1" applyBorder="1" applyAlignment="1">
      <alignment horizontal="center"/>
    </xf>
    <xf numFmtId="165" fontId="4" fillId="0" borderId="0" xfId="0" applyNumberFormat="1" applyFont="1" applyFill="1" applyBorder="1" applyAlignment="1">
      <alignment horizontal="center"/>
    </xf>
    <xf numFmtId="2" fontId="4" fillId="0" borderId="7" xfId="0" applyNumberFormat="1" applyFont="1" applyFill="1" applyBorder="1" applyAlignment="1">
      <alignment horizontal="center"/>
    </xf>
    <xf numFmtId="165" fontId="4" fillId="0" borderId="8" xfId="0" applyNumberFormat="1" applyFont="1" applyFill="1" applyBorder="1" applyAlignment="1">
      <alignment horizontal="center"/>
    </xf>
    <xf numFmtId="2" fontId="4" fillId="2" borderId="0" xfId="0" applyNumberFormat="1" applyFont="1" applyFill="1" applyBorder="1" applyAlignment="1">
      <alignment horizontal="center"/>
    </xf>
    <xf numFmtId="165" fontId="4" fillId="2" borderId="6" xfId="0" applyNumberFormat="1" applyFont="1" applyFill="1" applyBorder="1" applyAlignment="1">
      <alignment horizontal="center"/>
    </xf>
    <xf numFmtId="0" fontId="8" fillId="0" borderId="0" xfId="0" applyFont="1" applyAlignment="1">
      <alignment vertical="top" wrapText="1"/>
    </xf>
    <xf numFmtId="166" fontId="0" fillId="0" borderId="0" xfId="0" applyNumberFormat="1" applyAlignment="1">
      <alignment horizontal="center"/>
    </xf>
    <xf numFmtId="166" fontId="1" fillId="0" borderId="0" xfId="0" applyNumberFormat="1" applyFont="1" applyAlignment="1">
      <alignment horizontal="center"/>
    </xf>
    <xf numFmtId="0" fontId="0" fillId="3" borderId="0" xfId="0" applyFill="1" applyAlignment="1">
      <alignment/>
    </xf>
    <xf numFmtId="2" fontId="0" fillId="0" borderId="0" xfId="0" applyNumberFormat="1" applyAlignment="1">
      <alignment/>
    </xf>
    <xf numFmtId="164" fontId="1" fillId="0" borderId="0" xfId="0" applyNumberFormat="1" applyFont="1" applyAlignment="1">
      <alignment horizontal="center"/>
    </xf>
    <xf numFmtId="2" fontId="0" fillId="4" borderId="0" xfId="0" applyNumberFormat="1" applyFill="1" applyAlignment="1">
      <alignment horizontal="center"/>
    </xf>
    <xf numFmtId="165" fontId="0" fillId="4" borderId="0" xfId="0" applyNumberFormat="1" applyFill="1" applyAlignment="1">
      <alignment horizontal="center"/>
    </xf>
    <xf numFmtId="1" fontId="0" fillId="4" borderId="0" xfId="0" applyNumberFormat="1" applyFill="1" applyAlignment="1">
      <alignment horizontal="center"/>
    </xf>
    <xf numFmtId="0" fontId="1" fillId="4" borderId="0" xfId="0" applyFont="1" applyFill="1" applyAlignment="1">
      <alignment horizontal="center"/>
    </xf>
    <xf numFmtId="0" fontId="0" fillId="4" borderId="0" xfId="0" applyFill="1" applyAlignment="1">
      <alignment/>
    </xf>
    <xf numFmtId="166" fontId="0" fillId="4" borderId="0" xfId="0" applyNumberFormat="1" applyFill="1" applyAlignment="1">
      <alignment horizontal="center"/>
    </xf>
    <xf numFmtId="164" fontId="0" fillId="4" borderId="0" xfId="0" applyNumberFormat="1" applyFill="1" applyAlignment="1">
      <alignment/>
    </xf>
    <xf numFmtId="165" fontId="1" fillId="0" borderId="0" xfId="0" applyNumberFormat="1" applyFont="1" applyAlignment="1">
      <alignment horizontal="center"/>
    </xf>
    <xf numFmtId="165" fontId="0" fillId="0" borderId="0" xfId="0" applyNumberFormat="1" applyAlignment="1" quotePrefix="1">
      <alignment horizontal="center"/>
    </xf>
    <xf numFmtId="165" fontId="0" fillId="0" borderId="0" xfId="0" applyNumberFormat="1" applyAlignment="1">
      <alignment/>
    </xf>
    <xf numFmtId="0" fontId="7" fillId="0" borderId="0" xfId="0" applyFont="1" applyAlignment="1">
      <alignment vertical="top" wrapText="1"/>
    </xf>
    <xf numFmtId="2" fontId="1" fillId="0" borderId="0" xfId="0" applyNumberFormat="1" applyFont="1" applyAlignment="1">
      <alignment horizontal="center"/>
    </xf>
    <xf numFmtId="0" fontId="9" fillId="0" borderId="0" xfId="0" applyFont="1" applyBorder="1" applyAlignment="1">
      <alignment horizontal="center"/>
    </xf>
    <xf numFmtId="166" fontId="4" fillId="0" borderId="0" xfId="0" applyNumberFormat="1" applyFont="1" applyBorder="1" applyAlignment="1">
      <alignment horizontal="center"/>
    </xf>
    <xf numFmtId="166" fontId="4" fillId="0" borderId="5" xfId="0" applyNumberFormat="1"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8" fillId="0" borderId="0" xfId="0" applyFont="1" applyBorder="1" applyAlignment="1">
      <alignment vertical="top" wrapText="1"/>
    </xf>
    <xf numFmtId="0" fontId="4" fillId="0" borderId="19" xfId="0" applyFont="1" applyBorder="1" applyAlignment="1">
      <alignment horizontal="center"/>
    </xf>
    <xf numFmtId="165" fontId="9" fillId="0" borderId="0" xfId="0" applyNumberFormat="1" applyFont="1" applyBorder="1" applyAlignment="1">
      <alignment horizontal="center"/>
    </xf>
    <xf numFmtId="165" fontId="4" fillId="0" borderId="17" xfId="0" applyNumberFormat="1" applyFont="1" applyBorder="1" applyAlignment="1">
      <alignment horizontal="center"/>
    </xf>
    <xf numFmtId="165" fontId="4" fillId="0" borderId="19" xfId="0" applyNumberFormat="1" applyFont="1" applyBorder="1" applyAlignment="1">
      <alignment horizontal="center"/>
    </xf>
    <xf numFmtId="165" fontId="6" fillId="0" borderId="0" xfId="0" applyNumberFormat="1" applyFont="1" applyAlignment="1">
      <alignment/>
    </xf>
    <xf numFmtId="165" fontId="13" fillId="0" borderId="0" xfId="0" applyNumberFormat="1" applyFont="1" applyAlignment="1">
      <alignment/>
    </xf>
    <xf numFmtId="166" fontId="11" fillId="0" borderId="0" xfId="0" applyNumberFormat="1" applyFont="1" applyBorder="1" applyAlignment="1">
      <alignment horizontal="center"/>
    </xf>
    <xf numFmtId="166" fontId="13" fillId="0" borderId="0" xfId="0" applyNumberFormat="1" applyFont="1" applyBorder="1" applyAlignment="1">
      <alignment horizontal="center"/>
    </xf>
    <xf numFmtId="165" fontId="13" fillId="0" borderId="0" xfId="0" applyNumberFormat="1"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center"/>
    </xf>
    <xf numFmtId="165" fontId="14" fillId="0" borderId="0" xfId="0" applyNumberFormat="1" applyFont="1" applyBorder="1" applyAlignment="1">
      <alignment horizontal="center"/>
    </xf>
    <xf numFmtId="0" fontId="17" fillId="0" borderId="0" xfId="0" applyFont="1" applyAlignment="1">
      <alignment horizontal="justify" vertical="top" wrapText="1"/>
    </xf>
    <xf numFmtId="0" fontId="17" fillId="0" borderId="17" xfId="0" applyFont="1" applyBorder="1" applyAlignment="1">
      <alignment horizontal="center"/>
    </xf>
    <xf numFmtId="0" fontId="17" fillId="0" borderId="19" xfId="0" applyFont="1" applyBorder="1" applyAlignment="1">
      <alignment horizontal="center"/>
    </xf>
    <xf numFmtId="0" fontId="11" fillId="0" borderId="0" xfId="0" applyFont="1" applyBorder="1" applyAlignment="1">
      <alignment horizontal="center"/>
    </xf>
    <xf numFmtId="0" fontId="0" fillId="0" borderId="0" xfId="0" applyBorder="1" applyAlignment="1">
      <alignment/>
    </xf>
    <xf numFmtId="0" fontId="19" fillId="0" borderId="19" xfId="0" applyFont="1" applyBorder="1" applyAlignment="1">
      <alignment/>
    </xf>
    <xf numFmtId="0" fontId="19" fillId="0" borderId="19" xfId="0" applyFont="1" applyBorder="1" applyAlignment="1">
      <alignment horizontal="center"/>
    </xf>
    <xf numFmtId="0" fontId="18" fillId="0" borderId="0" xfId="0" applyFont="1" applyAlignment="1">
      <alignment/>
    </xf>
    <xf numFmtId="0" fontId="0" fillId="0" borderId="0" xfId="0" applyAlignment="1">
      <alignment wrapText="1"/>
    </xf>
    <xf numFmtId="0" fontId="17" fillId="0" borderId="0" xfId="0" applyFont="1" applyAlignment="1">
      <alignment/>
    </xf>
    <xf numFmtId="0" fontId="18" fillId="0" borderId="20" xfId="0" applyFont="1" applyBorder="1" applyAlignment="1">
      <alignment horizontal="center" vertical="top"/>
    </xf>
    <xf numFmtId="0" fontId="18" fillId="0" borderId="21" xfId="0" applyFont="1" applyBorder="1" applyAlignment="1">
      <alignment horizontal="center" vertical="top"/>
    </xf>
    <xf numFmtId="165" fontId="18" fillId="0" borderId="4" xfId="0" applyNumberFormat="1" applyFont="1" applyBorder="1" applyAlignment="1">
      <alignment horizontal="center" vertical="top"/>
    </xf>
    <xf numFmtId="49" fontId="14" fillId="0" borderId="19" xfId="0" applyNumberFormat="1" applyFont="1" applyBorder="1" applyAlignment="1">
      <alignment horizontal="center"/>
    </xf>
    <xf numFmtId="0" fontId="7" fillId="0" borderId="22" xfId="0" applyFont="1" applyBorder="1" applyAlignment="1">
      <alignment vertical="top" wrapText="1"/>
    </xf>
    <xf numFmtId="0" fontId="8" fillId="0" borderId="22" xfId="0" applyFont="1" applyBorder="1" applyAlignment="1">
      <alignment vertical="top" wrapText="1"/>
    </xf>
    <xf numFmtId="0" fontId="8" fillId="0" borderId="0" xfId="0" applyFont="1" applyAlignment="1">
      <alignment vertical="top" wrapText="1"/>
    </xf>
    <xf numFmtId="49" fontId="7" fillId="0" borderId="0" xfId="0" applyNumberFormat="1" applyFont="1" applyBorder="1" applyAlignment="1">
      <alignment horizontal="center" vertical="top" wrapText="1"/>
    </xf>
    <xf numFmtId="49" fontId="8" fillId="0" borderId="0" xfId="0" applyNumberFormat="1" applyFont="1" applyAlignment="1">
      <alignment vertical="top" wrapText="1"/>
    </xf>
    <xf numFmtId="0" fontId="7" fillId="0" borderId="5" xfId="0" applyFont="1" applyBorder="1" applyAlignment="1">
      <alignment vertical="top" wrapText="1"/>
    </xf>
    <xf numFmtId="0" fontId="6" fillId="0" borderId="5" xfId="0" applyFont="1" applyBorder="1" applyAlignment="1">
      <alignment vertical="top" wrapText="1"/>
    </xf>
    <xf numFmtId="49" fontId="1" fillId="0" borderId="19" xfId="0" applyNumberFormat="1" applyFont="1" applyBorder="1" applyAlignment="1">
      <alignment horizontal="center"/>
    </xf>
    <xf numFmtId="0" fontId="7" fillId="0" borderId="0" xfId="0" applyFont="1" applyAlignment="1">
      <alignment vertical="top" wrapText="1"/>
    </xf>
    <xf numFmtId="49" fontId="14" fillId="0" borderId="19" xfId="0" applyNumberFormat="1" applyFont="1" applyBorder="1" applyAlignment="1">
      <alignment horizontal="center" wrapText="1"/>
    </xf>
    <xf numFmtId="49" fontId="1" fillId="0" borderId="19" xfId="0" applyNumberFormat="1" applyFont="1" applyBorder="1" applyAlignment="1">
      <alignment horizontal="center" wrapText="1"/>
    </xf>
    <xf numFmtId="0" fontId="14" fillId="0" borderId="19" xfId="0" applyFont="1" applyBorder="1" applyAlignment="1">
      <alignment horizontal="center"/>
    </xf>
    <xf numFmtId="0" fontId="14" fillId="0" borderId="19" xfId="0" applyFont="1" applyBorder="1" applyAlignment="1">
      <alignment horizontal="center" wrapText="1"/>
    </xf>
    <xf numFmtId="0" fontId="17" fillId="0" borderId="0" xfId="0" applyFont="1" applyAlignment="1">
      <alignment horizontal="justify" vertical="top" wrapText="1"/>
    </xf>
    <xf numFmtId="166" fontId="4" fillId="0" borderId="0" xfId="0" applyNumberFormat="1" applyFont="1" applyBorder="1" applyAlignment="1">
      <alignment horizontal="center"/>
    </xf>
    <xf numFmtId="0" fontId="0" fillId="0" borderId="0" xfId="0" applyAlignment="1">
      <alignment horizontal="center"/>
    </xf>
    <xf numFmtId="0" fontId="0" fillId="0" borderId="0" xfId="0" applyAlignment="1">
      <alignment wrapText="1"/>
    </xf>
    <xf numFmtId="165" fontId="4" fillId="0" borderId="0" xfId="0" applyNumberFormat="1"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8.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4.wmf" /><Relationship Id="rId7" Type="http://schemas.openxmlformats.org/officeDocument/2006/relationships/image" Target="../media/image9.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4.wmf" /><Relationship Id="rId7"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9</xdr:row>
      <xdr:rowOff>0</xdr:rowOff>
    </xdr:from>
    <xdr:to>
      <xdr:col>14</xdr:col>
      <xdr:colOff>581025</xdr:colOff>
      <xdr:row>16</xdr:row>
      <xdr:rowOff>66675</xdr:rowOff>
    </xdr:to>
    <xdr:pic>
      <xdr:nvPicPr>
        <xdr:cNvPr id="1" name="Picture 1"/>
        <xdr:cNvPicPr preferRelativeResize="1">
          <a:picLocks noChangeAspect="1"/>
        </xdr:cNvPicPr>
      </xdr:nvPicPr>
      <xdr:blipFill>
        <a:blip r:embed="rId1"/>
        <a:stretch>
          <a:fillRect/>
        </a:stretch>
      </xdr:blipFill>
      <xdr:spPr>
        <a:xfrm>
          <a:off x="4791075" y="1057275"/>
          <a:ext cx="933450" cy="866775"/>
        </a:xfrm>
        <a:prstGeom prst="rect">
          <a:avLst/>
        </a:prstGeom>
        <a:noFill/>
        <a:ln w="9525" cmpd="sng">
          <a:noFill/>
        </a:ln>
      </xdr:spPr>
    </xdr:pic>
    <xdr:clientData/>
  </xdr:twoCellAnchor>
  <xdr:twoCellAnchor editAs="oneCell">
    <xdr:from>
      <xdr:col>13</xdr:col>
      <xdr:colOff>0</xdr:colOff>
      <xdr:row>26</xdr:row>
      <xdr:rowOff>0</xdr:rowOff>
    </xdr:from>
    <xdr:to>
      <xdr:col>15</xdr:col>
      <xdr:colOff>0</xdr:colOff>
      <xdr:row>31</xdr:row>
      <xdr:rowOff>104775</xdr:rowOff>
    </xdr:to>
    <xdr:pic>
      <xdr:nvPicPr>
        <xdr:cNvPr id="2" name="Picture 8"/>
        <xdr:cNvPicPr preferRelativeResize="1">
          <a:picLocks noChangeAspect="1"/>
        </xdr:cNvPicPr>
      </xdr:nvPicPr>
      <xdr:blipFill>
        <a:blip r:embed="rId2"/>
        <a:stretch>
          <a:fillRect/>
        </a:stretch>
      </xdr:blipFill>
      <xdr:spPr>
        <a:xfrm>
          <a:off x="4791075" y="3000375"/>
          <a:ext cx="94297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9</xdr:row>
      <xdr:rowOff>0</xdr:rowOff>
    </xdr:from>
    <xdr:to>
      <xdr:col>14</xdr:col>
      <xdr:colOff>581025</xdr:colOff>
      <xdr:row>16</xdr:row>
      <xdr:rowOff>66675</xdr:rowOff>
    </xdr:to>
    <xdr:pic>
      <xdr:nvPicPr>
        <xdr:cNvPr id="1" name="Picture 1"/>
        <xdr:cNvPicPr preferRelativeResize="1">
          <a:picLocks noChangeAspect="1"/>
        </xdr:cNvPicPr>
      </xdr:nvPicPr>
      <xdr:blipFill>
        <a:blip r:embed="rId1"/>
        <a:stretch>
          <a:fillRect/>
        </a:stretch>
      </xdr:blipFill>
      <xdr:spPr>
        <a:xfrm>
          <a:off x="4791075" y="1057275"/>
          <a:ext cx="933450" cy="866775"/>
        </a:xfrm>
        <a:prstGeom prst="rect">
          <a:avLst/>
        </a:prstGeom>
        <a:noFill/>
        <a:ln w="9525" cmpd="sng">
          <a:noFill/>
        </a:ln>
      </xdr:spPr>
    </xdr:pic>
    <xdr:clientData/>
  </xdr:twoCellAnchor>
  <xdr:twoCellAnchor editAs="oneCell">
    <xdr:from>
      <xdr:col>13</xdr:col>
      <xdr:colOff>0</xdr:colOff>
      <xdr:row>26</xdr:row>
      <xdr:rowOff>0</xdr:rowOff>
    </xdr:from>
    <xdr:to>
      <xdr:col>15</xdr:col>
      <xdr:colOff>0</xdr:colOff>
      <xdr:row>31</xdr:row>
      <xdr:rowOff>104775</xdr:rowOff>
    </xdr:to>
    <xdr:pic>
      <xdr:nvPicPr>
        <xdr:cNvPr id="2" name="Picture 9"/>
        <xdr:cNvPicPr preferRelativeResize="1">
          <a:picLocks noChangeAspect="1"/>
        </xdr:cNvPicPr>
      </xdr:nvPicPr>
      <xdr:blipFill>
        <a:blip r:embed="rId2"/>
        <a:stretch>
          <a:fillRect/>
        </a:stretch>
      </xdr:blipFill>
      <xdr:spPr>
        <a:xfrm>
          <a:off x="4791075" y="3000375"/>
          <a:ext cx="9429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oleObject" Target="../embeddings/oleObject_5_5.bin" /><Relationship Id="rId7" Type="http://schemas.openxmlformats.org/officeDocument/2006/relationships/oleObject" Target="../embeddings/oleObject_5_6.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oleObject" Target="../embeddings/oleObject_6_4.bin" /><Relationship Id="rId6" Type="http://schemas.openxmlformats.org/officeDocument/2006/relationships/oleObject" Target="../embeddings/oleObject_6_5.bin" /><Relationship Id="rId7" Type="http://schemas.openxmlformats.org/officeDocument/2006/relationships/oleObject" Target="../embeddings/oleObject_6_6.bin" /><Relationship Id="rId8"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H48"/>
  <sheetViews>
    <sheetView workbookViewId="0" topLeftCell="A1">
      <selection activeCell="L37" sqref="L37"/>
    </sheetView>
  </sheetViews>
  <sheetFormatPr defaultColWidth="9.140625" defaultRowHeight="12.75"/>
  <cols>
    <col min="1" max="1" width="4.7109375" style="1" bestFit="1" customWidth="1"/>
    <col min="2" max="2" width="5.421875" style="2" bestFit="1" customWidth="1"/>
    <col min="3" max="5" width="5.7109375" style="2" bestFit="1" customWidth="1"/>
    <col min="6" max="6" width="6.57421875" style="2" bestFit="1" customWidth="1"/>
    <col min="7" max="7" width="5.421875" style="2" bestFit="1" customWidth="1"/>
    <col min="8" max="8" width="4.7109375" style="1" bestFit="1" customWidth="1"/>
  </cols>
  <sheetData>
    <row r="1" spans="1:8" s="3" customFormat="1" ht="9.75" customHeight="1" thickBot="1">
      <c r="A1" s="4" t="s">
        <v>0</v>
      </c>
      <c r="B1" s="5" t="s">
        <v>1</v>
      </c>
      <c r="C1" s="5" t="s">
        <v>2</v>
      </c>
      <c r="D1" s="5" t="s">
        <v>3</v>
      </c>
      <c r="E1" s="5" t="s">
        <v>4</v>
      </c>
      <c r="F1" s="6" t="s">
        <v>5</v>
      </c>
      <c r="G1" s="6" t="s">
        <v>1</v>
      </c>
      <c r="H1" s="7" t="s">
        <v>0</v>
      </c>
    </row>
    <row r="2" spans="1:8" ht="9.75" customHeight="1">
      <c r="A2" s="8">
        <v>0</v>
      </c>
      <c r="B2" s="9">
        <f>RADIANS(A2)</f>
        <v>0</v>
      </c>
      <c r="C2" s="9">
        <f>SIN(B2)</f>
        <v>0</v>
      </c>
      <c r="D2" s="9">
        <f>COS(B2)</f>
        <v>1</v>
      </c>
      <c r="E2" s="9">
        <f>TAN(B2)</f>
        <v>0</v>
      </c>
      <c r="F2" s="10" t="s">
        <v>6</v>
      </c>
      <c r="G2" s="9">
        <f>RADIANS(H2)</f>
        <v>1.5707963267948966</v>
      </c>
      <c r="H2" s="11">
        <v>90</v>
      </c>
    </row>
    <row r="3" spans="1:8" ht="9.75" customHeight="1">
      <c r="A3" s="8">
        <f>A2+1</f>
        <v>1</v>
      </c>
      <c r="B3" s="9">
        <f aca="true" t="shared" si="0" ref="B3:B47">RADIANS(A3)</f>
        <v>0.017453292519943295</v>
      </c>
      <c r="C3" s="9">
        <f aca="true" t="shared" si="1" ref="C3:C47">SIN(B3)</f>
        <v>0.01745240643728351</v>
      </c>
      <c r="D3" s="9">
        <f aca="true" t="shared" si="2" ref="D3:D47">COS(B3)</f>
        <v>0.9998476951563913</v>
      </c>
      <c r="E3" s="9">
        <f aca="true" t="shared" si="3" ref="E3:E47">TAN(B3)</f>
        <v>0.017455064928217585</v>
      </c>
      <c r="F3" s="9">
        <f aca="true" t="shared" si="4" ref="F3:F47">1/TAN(B3)</f>
        <v>57.28996163075943</v>
      </c>
      <c r="G3" s="9">
        <f aca="true" t="shared" si="5" ref="G3:G47">RADIANS(H3)</f>
        <v>1.5533430342749532</v>
      </c>
      <c r="H3" s="11">
        <f>H2-1</f>
        <v>89</v>
      </c>
    </row>
    <row r="4" spans="1:8" ht="9.75" customHeight="1">
      <c r="A4" s="8">
        <f aca="true" t="shared" si="6" ref="A4:A47">A3+1</f>
        <v>2</v>
      </c>
      <c r="B4" s="9">
        <f t="shared" si="0"/>
        <v>0.03490658503988659</v>
      </c>
      <c r="C4" s="9">
        <f t="shared" si="1"/>
        <v>0.03489949670250097</v>
      </c>
      <c r="D4" s="9">
        <f t="shared" si="2"/>
        <v>0.9993908270190958</v>
      </c>
      <c r="E4" s="9">
        <f t="shared" si="3"/>
        <v>0.03492076949174773</v>
      </c>
      <c r="F4" s="9">
        <f t="shared" si="4"/>
        <v>28.636253282915604</v>
      </c>
      <c r="G4" s="9">
        <f t="shared" si="5"/>
        <v>1.53588974175501</v>
      </c>
      <c r="H4" s="11">
        <f aca="true" t="shared" si="7" ref="H4:H47">H3-1</f>
        <v>88</v>
      </c>
    </row>
    <row r="5" spans="1:8" ht="9.75" customHeight="1">
      <c r="A5" s="8">
        <f t="shared" si="6"/>
        <v>3</v>
      </c>
      <c r="B5" s="9">
        <f t="shared" si="0"/>
        <v>0.05235987755982989</v>
      </c>
      <c r="C5" s="9">
        <f t="shared" si="1"/>
        <v>0.052335956242943835</v>
      </c>
      <c r="D5" s="9">
        <f t="shared" si="2"/>
        <v>0.9986295347545738</v>
      </c>
      <c r="E5" s="9">
        <f t="shared" si="3"/>
        <v>0.05240777928304121</v>
      </c>
      <c r="F5" s="9">
        <f t="shared" si="4"/>
        <v>19.081136687728208</v>
      </c>
      <c r="G5" s="9">
        <f t="shared" si="5"/>
        <v>1.5184364492350666</v>
      </c>
      <c r="H5" s="11">
        <f t="shared" si="7"/>
        <v>87</v>
      </c>
    </row>
    <row r="6" spans="1:8" ht="9.75" customHeight="1">
      <c r="A6" s="8">
        <f t="shared" si="6"/>
        <v>4</v>
      </c>
      <c r="B6" s="9">
        <f t="shared" si="0"/>
        <v>0.06981317007977318</v>
      </c>
      <c r="C6" s="9">
        <f t="shared" si="1"/>
        <v>0.0697564737441253</v>
      </c>
      <c r="D6" s="9">
        <f t="shared" si="2"/>
        <v>0.9975640502598242</v>
      </c>
      <c r="E6" s="9">
        <f t="shared" si="3"/>
        <v>0.06992681194351041</v>
      </c>
      <c r="F6" s="9">
        <f t="shared" si="4"/>
        <v>14.300666256711928</v>
      </c>
      <c r="G6" s="9">
        <f t="shared" si="5"/>
        <v>1.5009831567151235</v>
      </c>
      <c r="H6" s="11">
        <f t="shared" si="7"/>
        <v>86</v>
      </c>
    </row>
    <row r="7" spans="1:8" ht="9.75" customHeight="1">
      <c r="A7" s="12">
        <f t="shared" si="6"/>
        <v>5</v>
      </c>
      <c r="B7" s="13">
        <f t="shared" si="0"/>
        <v>0.08726646259971647</v>
      </c>
      <c r="C7" s="13">
        <f t="shared" si="1"/>
        <v>0.08715574274765817</v>
      </c>
      <c r="D7" s="13">
        <f t="shared" si="2"/>
        <v>0.9961946980917455</v>
      </c>
      <c r="E7" s="13">
        <f t="shared" si="3"/>
        <v>0.08748866352592401</v>
      </c>
      <c r="F7" s="13">
        <f t="shared" si="4"/>
        <v>11.430052302761343</v>
      </c>
      <c r="G7" s="13">
        <f t="shared" si="5"/>
        <v>1.4835298641951802</v>
      </c>
      <c r="H7" s="14">
        <f t="shared" si="7"/>
        <v>85</v>
      </c>
    </row>
    <row r="8" spans="1:8" ht="9.75" customHeight="1">
      <c r="A8" s="15">
        <f t="shared" si="6"/>
        <v>6</v>
      </c>
      <c r="B8" s="16">
        <f t="shared" si="0"/>
        <v>0.10471975511965978</v>
      </c>
      <c r="C8" s="16">
        <f t="shared" si="1"/>
        <v>0.10452846326765347</v>
      </c>
      <c r="D8" s="16">
        <f t="shared" si="2"/>
        <v>0.9945218953682733</v>
      </c>
      <c r="E8" s="16">
        <f t="shared" si="3"/>
        <v>0.10510423526567647</v>
      </c>
      <c r="F8" s="16">
        <f t="shared" si="4"/>
        <v>9.514364454222584</v>
      </c>
      <c r="G8" s="16">
        <f t="shared" si="5"/>
        <v>1.4660765716752369</v>
      </c>
      <c r="H8" s="17">
        <f t="shared" si="7"/>
        <v>84</v>
      </c>
    </row>
    <row r="9" spans="1:8" ht="9.75" customHeight="1">
      <c r="A9" s="8">
        <f t="shared" si="6"/>
        <v>7</v>
      </c>
      <c r="B9" s="9">
        <f t="shared" si="0"/>
        <v>0.12217304763960307</v>
      </c>
      <c r="C9" s="9">
        <f t="shared" si="1"/>
        <v>0.12186934340514748</v>
      </c>
      <c r="D9" s="9">
        <f t="shared" si="2"/>
        <v>0.992546151641322</v>
      </c>
      <c r="E9" s="9">
        <f t="shared" si="3"/>
        <v>0.1227845609029046</v>
      </c>
      <c r="F9" s="9">
        <f t="shared" si="4"/>
        <v>8.144346427974593</v>
      </c>
      <c r="G9" s="9">
        <f t="shared" si="5"/>
        <v>1.4486232791552935</v>
      </c>
      <c r="H9" s="11">
        <f t="shared" si="7"/>
        <v>83</v>
      </c>
    </row>
    <row r="10" spans="1:8" ht="9.75" customHeight="1">
      <c r="A10" s="8">
        <f t="shared" si="6"/>
        <v>8</v>
      </c>
      <c r="B10" s="9">
        <f t="shared" si="0"/>
        <v>0.13962634015954636</v>
      </c>
      <c r="C10" s="9">
        <f t="shared" si="1"/>
        <v>0.13917310096006544</v>
      </c>
      <c r="D10" s="9">
        <f t="shared" si="2"/>
        <v>0.9902680687415704</v>
      </c>
      <c r="E10" s="9">
        <f t="shared" si="3"/>
        <v>0.14054083470239145</v>
      </c>
      <c r="F10" s="9">
        <f t="shared" si="4"/>
        <v>7.115369722384209</v>
      </c>
      <c r="G10" s="9">
        <f t="shared" si="5"/>
        <v>1.4311699866353502</v>
      </c>
      <c r="H10" s="11">
        <f t="shared" si="7"/>
        <v>82</v>
      </c>
    </row>
    <row r="11" spans="1:8" ht="9.75" customHeight="1">
      <c r="A11" s="8">
        <f t="shared" si="6"/>
        <v>9</v>
      </c>
      <c r="B11" s="9">
        <f t="shared" si="0"/>
        <v>0.15707963267948966</v>
      </c>
      <c r="C11" s="9">
        <f t="shared" si="1"/>
        <v>0.15643446504023087</v>
      </c>
      <c r="D11" s="9">
        <f t="shared" si="2"/>
        <v>0.9876883405951378</v>
      </c>
      <c r="E11" s="9">
        <f t="shared" si="3"/>
        <v>0.15838444032453627</v>
      </c>
      <c r="F11" s="9">
        <f t="shared" si="4"/>
        <v>6.313751514675044</v>
      </c>
      <c r="G11" s="9">
        <f t="shared" si="5"/>
        <v>1.413716694115407</v>
      </c>
      <c r="H11" s="11">
        <f t="shared" si="7"/>
        <v>81</v>
      </c>
    </row>
    <row r="12" spans="1:8" ht="9.75" customHeight="1">
      <c r="A12" s="12">
        <f t="shared" si="6"/>
        <v>10</v>
      </c>
      <c r="B12" s="13">
        <f t="shared" si="0"/>
        <v>0.17453292519943295</v>
      </c>
      <c r="C12" s="13">
        <f t="shared" si="1"/>
        <v>0.17364817766693033</v>
      </c>
      <c r="D12" s="13">
        <f t="shared" si="2"/>
        <v>0.984807753012208</v>
      </c>
      <c r="E12" s="13">
        <f t="shared" si="3"/>
        <v>0.17632698070846498</v>
      </c>
      <c r="F12" s="13">
        <f t="shared" si="4"/>
        <v>5.671281819617709</v>
      </c>
      <c r="G12" s="13">
        <f t="shared" si="5"/>
        <v>1.3962634015954636</v>
      </c>
      <c r="H12" s="14">
        <f t="shared" si="7"/>
        <v>80</v>
      </c>
    </row>
    <row r="13" spans="1:8" ht="9.75" customHeight="1">
      <c r="A13" s="15">
        <f t="shared" si="6"/>
        <v>11</v>
      </c>
      <c r="B13" s="16">
        <f t="shared" si="0"/>
        <v>0.19198621771937624</v>
      </c>
      <c r="C13" s="16">
        <f t="shared" si="1"/>
        <v>0.1908089953765448</v>
      </c>
      <c r="D13" s="16">
        <f t="shared" si="2"/>
        <v>0.981627183447664</v>
      </c>
      <c r="E13" s="16">
        <f t="shared" si="3"/>
        <v>0.19438030913771848</v>
      </c>
      <c r="F13" s="16">
        <f t="shared" si="4"/>
        <v>5.144554015970311</v>
      </c>
      <c r="G13" s="16">
        <f t="shared" si="5"/>
        <v>1.3788101090755203</v>
      </c>
      <c r="H13" s="17">
        <f t="shared" si="7"/>
        <v>79</v>
      </c>
    </row>
    <row r="14" spans="1:8" ht="9.75" customHeight="1">
      <c r="A14" s="8">
        <f t="shared" si="6"/>
        <v>12</v>
      </c>
      <c r="B14" s="9">
        <f t="shared" si="0"/>
        <v>0.20943951023931956</v>
      </c>
      <c r="C14" s="9">
        <f t="shared" si="1"/>
        <v>0.20791169081775934</v>
      </c>
      <c r="D14" s="9">
        <f t="shared" si="2"/>
        <v>0.9781476007338057</v>
      </c>
      <c r="E14" s="9">
        <f t="shared" si="3"/>
        <v>0.21255656167002213</v>
      </c>
      <c r="F14" s="9">
        <f t="shared" si="4"/>
        <v>4.704630109478455</v>
      </c>
      <c r="G14" s="9">
        <f t="shared" si="5"/>
        <v>1.361356816555577</v>
      </c>
      <c r="H14" s="11">
        <f t="shared" si="7"/>
        <v>78</v>
      </c>
    </row>
    <row r="15" spans="1:8" ht="9.75" customHeight="1">
      <c r="A15" s="8">
        <f t="shared" si="6"/>
        <v>13</v>
      </c>
      <c r="B15" s="9">
        <f t="shared" si="0"/>
        <v>0.22689280275926285</v>
      </c>
      <c r="C15" s="9">
        <f t="shared" si="1"/>
        <v>0.224951054343865</v>
      </c>
      <c r="D15" s="9">
        <f t="shared" si="2"/>
        <v>0.9743700647852352</v>
      </c>
      <c r="E15" s="9">
        <f t="shared" si="3"/>
        <v>0.23086819112556312</v>
      </c>
      <c r="F15" s="9">
        <f t="shared" si="4"/>
        <v>4.3314758742841555</v>
      </c>
      <c r="G15" s="9">
        <f t="shared" si="5"/>
        <v>1.3439035240356338</v>
      </c>
      <c r="H15" s="11">
        <f t="shared" si="7"/>
        <v>77</v>
      </c>
    </row>
    <row r="16" spans="1:8" ht="9.75" customHeight="1">
      <c r="A16" s="8">
        <f t="shared" si="6"/>
        <v>14</v>
      </c>
      <c r="B16" s="9">
        <f t="shared" si="0"/>
        <v>0.24434609527920614</v>
      </c>
      <c r="C16" s="9">
        <f t="shared" si="1"/>
        <v>0.24192189559966773</v>
      </c>
      <c r="D16" s="9">
        <f t="shared" si="2"/>
        <v>0.9702957262759965</v>
      </c>
      <c r="E16" s="9">
        <f t="shared" si="3"/>
        <v>0.24932800284318068</v>
      </c>
      <c r="F16" s="9">
        <f t="shared" si="4"/>
        <v>4.010780933535845</v>
      </c>
      <c r="G16" s="9">
        <f t="shared" si="5"/>
        <v>1.3264502315156905</v>
      </c>
      <c r="H16" s="11">
        <f t="shared" si="7"/>
        <v>76</v>
      </c>
    </row>
    <row r="17" spans="1:8" ht="9.75" customHeight="1">
      <c r="A17" s="12">
        <f t="shared" si="6"/>
        <v>15</v>
      </c>
      <c r="B17" s="13">
        <f t="shared" si="0"/>
        <v>0.2617993877991494</v>
      </c>
      <c r="C17" s="13">
        <f t="shared" si="1"/>
        <v>0.25881904510252074</v>
      </c>
      <c r="D17" s="13">
        <f t="shared" si="2"/>
        <v>0.9659258262890683</v>
      </c>
      <c r="E17" s="13">
        <f t="shared" si="3"/>
        <v>0.2679491924311227</v>
      </c>
      <c r="F17" s="13">
        <f t="shared" si="4"/>
        <v>3.7320508075688776</v>
      </c>
      <c r="G17" s="13">
        <f t="shared" si="5"/>
        <v>1.3089969389957472</v>
      </c>
      <c r="H17" s="14">
        <f t="shared" si="7"/>
        <v>75</v>
      </c>
    </row>
    <row r="18" spans="1:8" ht="9.75" customHeight="1">
      <c r="A18" s="15">
        <f t="shared" si="6"/>
        <v>16</v>
      </c>
      <c r="B18" s="16">
        <f t="shared" si="0"/>
        <v>0.2792526803190927</v>
      </c>
      <c r="C18" s="16">
        <f t="shared" si="1"/>
        <v>0.27563735581699916</v>
      </c>
      <c r="D18" s="16">
        <f t="shared" si="2"/>
        <v>0.9612616959383189</v>
      </c>
      <c r="E18" s="16">
        <f t="shared" si="3"/>
        <v>0.2867453857588079</v>
      </c>
      <c r="F18" s="16">
        <f t="shared" si="4"/>
        <v>3.4874144438409087</v>
      </c>
      <c r="G18" s="16">
        <f t="shared" si="5"/>
        <v>1.2915436464758039</v>
      </c>
      <c r="H18" s="17">
        <f t="shared" si="7"/>
        <v>74</v>
      </c>
    </row>
    <row r="19" spans="1:8" ht="9.75" customHeight="1">
      <c r="A19" s="8">
        <f t="shared" si="6"/>
        <v>17</v>
      </c>
      <c r="B19" s="9">
        <f t="shared" si="0"/>
        <v>0.29670597283903605</v>
      </c>
      <c r="C19" s="9">
        <f t="shared" si="1"/>
        <v>0.29237170472273677</v>
      </c>
      <c r="D19" s="9">
        <f t="shared" si="2"/>
        <v>0.9563047559630354</v>
      </c>
      <c r="E19" s="9">
        <f t="shared" si="3"/>
        <v>0.3057306814586604</v>
      </c>
      <c r="F19" s="9">
        <f t="shared" si="4"/>
        <v>3.2708526184841404</v>
      </c>
      <c r="G19" s="9">
        <f t="shared" si="5"/>
        <v>1.2740903539558606</v>
      </c>
      <c r="H19" s="11">
        <f t="shared" si="7"/>
        <v>73</v>
      </c>
    </row>
    <row r="20" spans="1:8" ht="9.75" customHeight="1">
      <c r="A20" s="8">
        <f t="shared" si="6"/>
        <v>18</v>
      </c>
      <c r="B20" s="9">
        <f t="shared" si="0"/>
        <v>0.3141592653589793</v>
      </c>
      <c r="C20" s="9">
        <f t="shared" si="1"/>
        <v>0.3090169943749474</v>
      </c>
      <c r="D20" s="9">
        <f t="shared" si="2"/>
        <v>0.9510565162951535</v>
      </c>
      <c r="E20" s="9">
        <f t="shared" si="3"/>
        <v>0.3249196962329063</v>
      </c>
      <c r="F20" s="9">
        <f t="shared" si="4"/>
        <v>3.077683537175254</v>
      </c>
      <c r="G20" s="9">
        <f t="shared" si="5"/>
        <v>1.2566370614359172</v>
      </c>
      <c r="H20" s="11">
        <f t="shared" si="7"/>
        <v>72</v>
      </c>
    </row>
    <row r="21" spans="1:8" ht="9.75" customHeight="1">
      <c r="A21" s="8">
        <f t="shared" si="6"/>
        <v>19</v>
      </c>
      <c r="B21" s="9">
        <f t="shared" si="0"/>
        <v>0.33161255787892263</v>
      </c>
      <c r="C21" s="9">
        <f t="shared" si="1"/>
        <v>0.3255681544571567</v>
      </c>
      <c r="D21" s="9">
        <f t="shared" si="2"/>
        <v>0.9455185755993168</v>
      </c>
      <c r="E21" s="9">
        <f t="shared" si="3"/>
        <v>0.34432761328966527</v>
      </c>
      <c r="F21" s="9">
        <f t="shared" si="4"/>
        <v>2.9042108776758226</v>
      </c>
      <c r="G21" s="9">
        <f t="shared" si="5"/>
        <v>1.239183768915974</v>
      </c>
      <c r="H21" s="11">
        <f t="shared" si="7"/>
        <v>71</v>
      </c>
    </row>
    <row r="22" spans="1:8" ht="9.75" customHeight="1">
      <c r="A22" s="12">
        <f t="shared" si="6"/>
        <v>20</v>
      </c>
      <c r="B22" s="13">
        <f t="shared" si="0"/>
        <v>0.3490658503988659</v>
      </c>
      <c r="C22" s="13">
        <f t="shared" si="1"/>
        <v>0.3420201433256687</v>
      </c>
      <c r="D22" s="13">
        <f t="shared" si="2"/>
        <v>0.9396926207859084</v>
      </c>
      <c r="E22" s="13">
        <f t="shared" si="3"/>
        <v>0.36397023426620234</v>
      </c>
      <c r="F22" s="13">
        <f t="shared" si="4"/>
        <v>2.7474774194546225</v>
      </c>
      <c r="G22" s="13">
        <f t="shared" si="5"/>
        <v>1.2217304763960306</v>
      </c>
      <c r="H22" s="14">
        <f t="shared" si="7"/>
        <v>70</v>
      </c>
    </row>
    <row r="23" spans="1:8" ht="9.75" customHeight="1">
      <c r="A23" s="15">
        <f t="shared" si="6"/>
        <v>21</v>
      </c>
      <c r="B23" s="16">
        <f t="shared" si="0"/>
        <v>0.3665191429188092</v>
      </c>
      <c r="C23" s="16">
        <f t="shared" si="1"/>
        <v>0.35836794954530027</v>
      </c>
      <c r="D23" s="16">
        <f t="shared" si="2"/>
        <v>0.9335804264972017</v>
      </c>
      <c r="E23" s="16">
        <f t="shared" si="3"/>
        <v>0.3838640350354158</v>
      </c>
      <c r="F23" s="16">
        <f t="shared" si="4"/>
        <v>2.605089064693802</v>
      </c>
      <c r="G23" s="16">
        <f t="shared" si="5"/>
        <v>1.2042771838760873</v>
      </c>
      <c r="H23" s="17">
        <f t="shared" si="7"/>
        <v>69</v>
      </c>
    </row>
    <row r="24" spans="1:8" ht="9.75" customHeight="1">
      <c r="A24" s="8">
        <f t="shared" si="6"/>
        <v>22</v>
      </c>
      <c r="B24" s="9">
        <f t="shared" si="0"/>
        <v>0.3839724354387525</v>
      </c>
      <c r="C24" s="9">
        <f t="shared" si="1"/>
        <v>0.374606593415912</v>
      </c>
      <c r="D24" s="9">
        <f t="shared" si="2"/>
        <v>0.9271838545667874</v>
      </c>
      <c r="E24" s="9">
        <f t="shared" si="3"/>
        <v>0.4040262258351568</v>
      </c>
      <c r="F24" s="9">
        <f t="shared" si="4"/>
        <v>2.475086853416296</v>
      </c>
      <c r="G24" s="9">
        <f t="shared" si="5"/>
        <v>1.1868238913561442</v>
      </c>
      <c r="H24" s="11">
        <f t="shared" si="7"/>
        <v>68</v>
      </c>
    </row>
    <row r="25" spans="1:8" ht="9.75" customHeight="1">
      <c r="A25" s="8">
        <f t="shared" si="6"/>
        <v>23</v>
      </c>
      <c r="B25" s="9">
        <f t="shared" si="0"/>
        <v>0.4014257279586958</v>
      </c>
      <c r="C25" s="9">
        <f t="shared" si="1"/>
        <v>0.39073112848927377</v>
      </c>
      <c r="D25" s="9">
        <f t="shared" si="2"/>
        <v>0.9205048534524404</v>
      </c>
      <c r="E25" s="9">
        <f t="shared" si="3"/>
        <v>0.42447481620960476</v>
      </c>
      <c r="F25" s="9">
        <f t="shared" si="4"/>
        <v>2.3558523658237527</v>
      </c>
      <c r="G25" s="9">
        <f t="shared" si="5"/>
        <v>1.1693705988362009</v>
      </c>
      <c r="H25" s="11">
        <f t="shared" si="7"/>
        <v>67</v>
      </c>
    </row>
    <row r="26" spans="1:8" ht="9.75" customHeight="1">
      <c r="A26" s="8">
        <f t="shared" si="6"/>
        <v>24</v>
      </c>
      <c r="B26" s="9">
        <f t="shared" si="0"/>
        <v>0.4188790204786391</v>
      </c>
      <c r="C26" s="9">
        <f t="shared" si="1"/>
        <v>0.4067366430758002</v>
      </c>
      <c r="D26" s="9">
        <f t="shared" si="2"/>
        <v>0.9135454576426009</v>
      </c>
      <c r="E26" s="9">
        <f t="shared" si="3"/>
        <v>0.4452286853085362</v>
      </c>
      <c r="F26" s="9">
        <f t="shared" si="4"/>
        <v>2.246036773904216</v>
      </c>
      <c r="G26" s="9">
        <f t="shared" si="5"/>
        <v>1.1519173063162575</v>
      </c>
      <c r="H26" s="11">
        <f t="shared" si="7"/>
        <v>66</v>
      </c>
    </row>
    <row r="27" spans="1:8" ht="9.75" customHeight="1">
      <c r="A27" s="12">
        <f t="shared" si="6"/>
        <v>25</v>
      </c>
      <c r="B27" s="13">
        <f t="shared" si="0"/>
        <v>0.4363323129985824</v>
      </c>
      <c r="C27" s="13">
        <f t="shared" si="1"/>
        <v>0.42261826174069944</v>
      </c>
      <c r="D27" s="13">
        <f t="shared" si="2"/>
        <v>0.9063077870366499</v>
      </c>
      <c r="E27" s="13">
        <f t="shared" si="3"/>
        <v>0.4663076581549986</v>
      </c>
      <c r="F27" s="13">
        <f t="shared" si="4"/>
        <v>2.1445069205095586</v>
      </c>
      <c r="G27" s="13">
        <f t="shared" si="5"/>
        <v>1.1344640137963142</v>
      </c>
      <c r="H27" s="14">
        <f t="shared" si="7"/>
        <v>65</v>
      </c>
    </row>
    <row r="28" spans="1:8" ht="9.75" customHeight="1">
      <c r="A28" s="15">
        <f t="shared" si="6"/>
        <v>26</v>
      </c>
      <c r="B28" s="16">
        <f t="shared" si="0"/>
        <v>0.4537856055185257</v>
      </c>
      <c r="C28" s="16">
        <f t="shared" si="1"/>
        <v>0.4383711467890774</v>
      </c>
      <c r="D28" s="16">
        <f t="shared" si="2"/>
        <v>0.898794046299167</v>
      </c>
      <c r="E28" s="16">
        <f t="shared" si="3"/>
        <v>0.48773258856586144</v>
      </c>
      <c r="F28" s="16">
        <f t="shared" si="4"/>
        <v>2.050303841579296</v>
      </c>
      <c r="G28" s="16">
        <f t="shared" si="5"/>
        <v>1.117010721276371</v>
      </c>
      <c r="H28" s="17">
        <f t="shared" si="7"/>
        <v>64</v>
      </c>
    </row>
    <row r="29" spans="1:8" ht="9.75" customHeight="1">
      <c r="A29" s="8">
        <f t="shared" si="6"/>
        <v>27</v>
      </c>
      <c r="B29" s="9">
        <f t="shared" si="0"/>
        <v>0.47123889803846897</v>
      </c>
      <c r="C29" s="9">
        <f t="shared" si="1"/>
        <v>0.45399049973954675</v>
      </c>
      <c r="D29" s="9">
        <f t="shared" si="2"/>
        <v>0.8910065241883679</v>
      </c>
      <c r="E29" s="9">
        <f t="shared" si="3"/>
        <v>0.5095254494944288</v>
      </c>
      <c r="F29" s="9">
        <f t="shared" si="4"/>
        <v>1.9626105055051506</v>
      </c>
      <c r="G29" s="9">
        <f t="shared" si="5"/>
        <v>1.0995574287564276</v>
      </c>
      <c r="H29" s="11">
        <f t="shared" si="7"/>
        <v>63</v>
      </c>
    </row>
    <row r="30" spans="1:8" ht="9.75" customHeight="1">
      <c r="A30" s="8">
        <f t="shared" si="6"/>
        <v>28</v>
      </c>
      <c r="B30" s="9">
        <f t="shared" si="0"/>
        <v>0.4886921905584123</v>
      </c>
      <c r="C30" s="9">
        <f t="shared" si="1"/>
        <v>0.4694715627858908</v>
      </c>
      <c r="D30" s="9">
        <f t="shared" si="2"/>
        <v>0.882947592858927</v>
      </c>
      <c r="E30" s="9">
        <f t="shared" si="3"/>
        <v>0.5317094316614788</v>
      </c>
      <c r="F30" s="9">
        <f t="shared" si="4"/>
        <v>1.880726465346332</v>
      </c>
      <c r="G30" s="9">
        <f t="shared" si="5"/>
        <v>1.0821041362364843</v>
      </c>
      <c r="H30" s="11">
        <f t="shared" si="7"/>
        <v>62</v>
      </c>
    </row>
    <row r="31" spans="1:8" ht="9.75" customHeight="1">
      <c r="A31" s="8">
        <f t="shared" si="6"/>
        <v>29</v>
      </c>
      <c r="B31" s="9">
        <f t="shared" si="0"/>
        <v>0.5061454830783556</v>
      </c>
      <c r="C31" s="9">
        <f t="shared" si="1"/>
        <v>0.48480962024633706</v>
      </c>
      <c r="D31" s="9">
        <f t="shared" si="2"/>
        <v>0.8746197071393957</v>
      </c>
      <c r="E31" s="9">
        <f t="shared" si="3"/>
        <v>0.554309051452769</v>
      </c>
      <c r="F31" s="9">
        <f t="shared" si="4"/>
        <v>1.8040477552714238</v>
      </c>
      <c r="G31" s="9">
        <f t="shared" si="5"/>
        <v>1.064650843716541</v>
      </c>
      <c r="H31" s="11">
        <f t="shared" si="7"/>
        <v>61</v>
      </c>
    </row>
    <row r="32" spans="1:8" ht="9.75" customHeight="1">
      <c r="A32" s="12">
        <f t="shared" si="6"/>
        <v>30</v>
      </c>
      <c r="B32" s="13">
        <f t="shared" si="0"/>
        <v>0.5235987755982988</v>
      </c>
      <c r="C32" s="13">
        <f t="shared" si="1"/>
        <v>0.49999999999999994</v>
      </c>
      <c r="D32" s="13">
        <f t="shared" si="2"/>
        <v>0.8660254037844387</v>
      </c>
      <c r="E32" s="13">
        <f t="shared" si="3"/>
        <v>0.5773502691896257</v>
      </c>
      <c r="F32" s="13">
        <f t="shared" si="4"/>
        <v>1.7320508075688774</v>
      </c>
      <c r="G32" s="13">
        <f t="shared" si="5"/>
        <v>1.0471975511965976</v>
      </c>
      <c r="H32" s="14">
        <f t="shared" si="7"/>
        <v>60</v>
      </c>
    </row>
    <row r="33" spans="1:8" ht="9.75" customHeight="1">
      <c r="A33" s="15">
        <f t="shared" si="6"/>
        <v>31</v>
      </c>
      <c r="B33" s="16">
        <f t="shared" si="0"/>
        <v>0.5410520681182421</v>
      </c>
      <c r="C33" s="16">
        <f t="shared" si="1"/>
        <v>0.5150380749100542</v>
      </c>
      <c r="D33" s="16">
        <f t="shared" si="2"/>
        <v>0.8571673007021123</v>
      </c>
      <c r="E33" s="16">
        <f t="shared" si="3"/>
        <v>0.6008606190275604</v>
      </c>
      <c r="F33" s="16">
        <f t="shared" si="4"/>
        <v>1.664279482350518</v>
      </c>
      <c r="G33" s="16">
        <f t="shared" si="5"/>
        <v>1.0297442586766545</v>
      </c>
      <c r="H33" s="17">
        <f t="shared" si="7"/>
        <v>59</v>
      </c>
    </row>
    <row r="34" spans="1:8" ht="9.75" customHeight="1">
      <c r="A34" s="8">
        <f t="shared" si="6"/>
        <v>32</v>
      </c>
      <c r="B34" s="9">
        <f t="shared" si="0"/>
        <v>0.5585053606381855</v>
      </c>
      <c r="C34" s="9">
        <f t="shared" si="1"/>
        <v>0.5299192642332049</v>
      </c>
      <c r="D34" s="9">
        <f t="shared" si="2"/>
        <v>0.848048096156426</v>
      </c>
      <c r="E34" s="9">
        <f t="shared" si="3"/>
        <v>0.6248693519093275</v>
      </c>
      <c r="F34" s="9">
        <f t="shared" si="4"/>
        <v>1.6003345290410504</v>
      </c>
      <c r="G34" s="9">
        <f t="shared" si="5"/>
        <v>1.0122909661567112</v>
      </c>
      <c r="H34" s="11">
        <f t="shared" si="7"/>
        <v>58</v>
      </c>
    </row>
    <row r="35" spans="1:8" ht="9.75" customHeight="1">
      <c r="A35" s="8">
        <f t="shared" si="6"/>
        <v>33</v>
      </c>
      <c r="B35" s="9">
        <f t="shared" si="0"/>
        <v>0.5759586531581288</v>
      </c>
      <c r="C35" s="9">
        <f t="shared" si="1"/>
        <v>0.5446390350150271</v>
      </c>
      <c r="D35" s="9">
        <f t="shared" si="2"/>
        <v>0.838670567945424</v>
      </c>
      <c r="E35" s="9">
        <f t="shared" si="3"/>
        <v>0.6494075931975106</v>
      </c>
      <c r="F35" s="9">
        <f t="shared" si="4"/>
        <v>1.5398649638145827</v>
      </c>
      <c r="G35" s="9">
        <f t="shared" si="5"/>
        <v>0.9948376736367679</v>
      </c>
      <c r="H35" s="11">
        <f t="shared" si="7"/>
        <v>57</v>
      </c>
    </row>
    <row r="36" spans="1:8" ht="9.75" customHeight="1">
      <c r="A36" s="8">
        <f t="shared" si="6"/>
        <v>34</v>
      </c>
      <c r="B36" s="9">
        <f t="shared" si="0"/>
        <v>0.5934119456780721</v>
      </c>
      <c r="C36" s="9">
        <f t="shared" si="1"/>
        <v>0.5591929034707469</v>
      </c>
      <c r="D36" s="9">
        <f t="shared" si="2"/>
        <v>0.8290375725550416</v>
      </c>
      <c r="E36" s="9">
        <f t="shared" si="3"/>
        <v>0.6745085168424267</v>
      </c>
      <c r="F36" s="9">
        <f t="shared" si="4"/>
        <v>1.48256096851274</v>
      </c>
      <c r="G36" s="9">
        <f t="shared" si="5"/>
        <v>0.9773843811168246</v>
      </c>
      <c r="H36" s="11">
        <f t="shared" si="7"/>
        <v>56</v>
      </c>
    </row>
    <row r="37" spans="1:8" ht="9.75" customHeight="1">
      <c r="A37" s="12">
        <f t="shared" si="6"/>
        <v>35</v>
      </c>
      <c r="B37" s="13">
        <f t="shared" si="0"/>
        <v>0.6108652381980153</v>
      </c>
      <c r="C37" s="13">
        <f t="shared" si="1"/>
        <v>0.573576436351046</v>
      </c>
      <c r="D37" s="13">
        <f t="shared" si="2"/>
        <v>0.8191520442889918</v>
      </c>
      <c r="E37" s="13">
        <f t="shared" si="3"/>
        <v>0.7002075382097097</v>
      </c>
      <c r="F37" s="13">
        <f t="shared" si="4"/>
        <v>1.4281480067421146</v>
      </c>
      <c r="G37" s="13">
        <f t="shared" si="5"/>
        <v>0.9599310885968813</v>
      </c>
      <c r="H37" s="14">
        <f t="shared" si="7"/>
        <v>55</v>
      </c>
    </row>
    <row r="38" spans="1:8" ht="9.75" customHeight="1">
      <c r="A38" s="15">
        <f t="shared" si="6"/>
        <v>36</v>
      </c>
      <c r="B38" s="16">
        <f t="shared" si="0"/>
        <v>0.6283185307179586</v>
      </c>
      <c r="C38" s="16">
        <f t="shared" si="1"/>
        <v>0.5877852522924731</v>
      </c>
      <c r="D38" s="16">
        <f t="shared" si="2"/>
        <v>0.8090169943749475</v>
      </c>
      <c r="E38" s="16">
        <f t="shared" si="3"/>
        <v>0.7265425280053609</v>
      </c>
      <c r="F38" s="16">
        <f t="shared" si="4"/>
        <v>1.3763819204711736</v>
      </c>
      <c r="G38" s="16">
        <f t="shared" si="5"/>
        <v>0.9424777960769379</v>
      </c>
      <c r="H38" s="17">
        <f t="shared" si="7"/>
        <v>54</v>
      </c>
    </row>
    <row r="39" spans="1:8" ht="9.75" customHeight="1">
      <c r="A39" s="8">
        <f t="shared" si="6"/>
        <v>37</v>
      </c>
      <c r="B39" s="9">
        <f t="shared" si="0"/>
        <v>0.6457718232379019</v>
      </c>
      <c r="C39" s="9">
        <f t="shared" si="1"/>
        <v>0.6018150231520483</v>
      </c>
      <c r="D39" s="9">
        <f t="shared" si="2"/>
        <v>0.7986355100472928</v>
      </c>
      <c r="E39" s="9">
        <f t="shared" si="3"/>
        <v>0.7535540501027942</v>
      </c>
      <c r="F39" s="9">
        <f t="shared" si="4"/>
        <v>1.32704482162041</v>
      </c>
      <c r="G39" s="9">
        <f t="shared" si="5"/>
        <v>0.9250245035569946</v>
      </c>
      <c r="H39" s="11">
        <f t="shared" si="7"/>
        <v>53</v>
      </c>
    </row>
    <row r="40" spans="1:8" ht="9.75" customHeight="1">
      <c r="A40" s="8">
        <f t="shared" si="6"/>
        <v>38</v>
      </c>
      <c r="B40" s="9">
        <f t="shared" si="0"/>
        <v>0.6632251157578453</v>
      </c>
      <c r="C40" s="9">
        <f t="shared" si="1"/>
        <v>0.6156614753256583</v>
      </c>
      <c r="D40" s="9">
        <f t="shared" si="2"/>
        <v>0.7880107536067219</v>
      </c>
      <c r="E40" s="9">
        <f t="shared" si="3"/>
        <v>0.7812856265067174</v>
      </c>
      <c r="F40" s="9">
        <f t="shared" si="4"/>
        <v>1.2799416321930788</v>
      </c>
      <c r="G40" s="9">
        <f t="shared" si="5"/>
        <v>0.9075712110370514</v>
      </c>
      <c r="H40" s="11">
        <f t="shared" si="7"/>
        <v>52</v>
      </c>
    </row>
    <row r="41" spans="1:8" ht="9.75" customHeight="1">
      <c r="A41" s="8">
        <f t="shared" si="6"/>
        <v>39</v>
      </c>
      <c r="B41" s="9">
        <f t="shared" si="0"/>
        <v>0.6806784082777885</v>
      </c>
      <c r="C41" s="9">
        <f t="shared" si="1"/>
        <v>0.6293203910498374</v>
      </c>
      <c r="D41" s="9">
        <f t="shared" si="2"/>
        <v>0.7771459614569709</v>
      </c>
      <c r="E41" s="9">
        <f t="shared" si="3"/>
        <v>0.809784033195007</v>
      </c>
      <c r="F41" s="9">
        <f t="shared" si="4"/>
        <v>1.2348971565350515</v>
      </c>
      <c r="G41" s="9">
        <f t="shared" si="5"/>
        <v>0.8901179185171081</v>
      </c>
      <c r="H41" s="11">
        <f t="shared" si="7"/>
        <v>51</v>
      </c>
    </row>
    <row r="42" spans="1:8" ht="9.75" customHeight="1">
      <c r="A42" s="12">
        <f t="shared" si="6"/>
        <v>40</v>
      </c>
      <c r="B42" s="13">
        <f t="shared" si="0"/>
        <v>0.6981317007977318</v>
      </c>
      <c r="C42" s="13">
        <f t="shared" si="1"/>
        <v>0.6427876096865393</v>
      </c>
      <c r="D42" s="13">
        <f t="shared" si="2"/>
        <v>0.766044443118978</v>
      </c>
      <c r="E42" s="13">
        <f t="shared" si="3"/>
        <v>0.8390996311772799</v>
      </c>
      <c r="F42" s="13">
        <f t="shared" si="4"/>
        <v>1.19175359259421</v>
      </c>
      <c r="G42" s="13">
        <f t="shared" si="5"/>
        <v>0.8726646259971648</v>
      </c>
      <c r="H42" s="14">
        <f t="shared" si="7"/>
        <v>50</v>
      </c>
    </row>
    <row r="43" spans="1:8" ht="9.75" customHeight="1">
      <c r="A43" s="15">
        <f t="shared" si="6"/>
        <v>41</v>
      </c>
      <c r="B43" s="16">
        <f t="shared" si="0"/>
        <v>0.7155849933176751</v>
      </c>
      <c r="C43" s="16">
        <f t="shared" si="1"/>
        <v>0.6560590289905073</v>
      </c>
      <c r="D43" s="16">
        <f t="shared" si="2"/>
        <v>0.754709580222772</v>
      </c>
      <c r="E43" s="16">
        <f t="shared" si="3"/>
        <v>0.8692867378162267</v>
      </c>
      <c r="F43" s="16">
        <f t="shared" si="4"/>
        <v>1.1503684072210096</v>
      </c>
      <c r="G43" s="16">
        <f t="shared" si="5"/>
        <v>0.8552113334772214</v>
      </c>
      <c r="H43" s="17">
        <f t="shared" si="7"/>
        <v>49</v>
      </c>
    </row>
    <row r="44" spans="1:8" ht="9.75" customHeight="1">
      <c r="A44" s="8">
        <f t="shared" si="6"/>
        <v>42</v>
      </c>
      <c r="B44" s="9">
        <f t="shared" si="0"/>
        <v>0.7330382858376184</v>
      </c>
      <c r="C44" s="9">
        <f t="shared" si="1"/>
        <v>0.6691306063588582</v>
      </c>
      <c r="D44" s="9">
        <f t="shared" si="2"/>
        <v>0.7431448254773942</v>
      </c>
      <c r="E44" s="9">
        <f t="shared" si="3"/>
        <v>0.9004040442978399</v>
      </c>
      <c r="F44" s="9">
        <f t="shared" si="4"/>
        <v>1.110612514829193</v>
      </c>
      <c r="G44" s="9">
        <f t="shared" si="5"/>
        <v>0.8377580409572782</v>
      </c>
      <c r="H44" s="11">
        <f t="shared" si="7"/>
        <v>48</v>
      </c>
    </row>
    <row r="45" spans="1:8" ht="9.75" customHeight="1">
      <c r="A45" s="8">
        <f t="shared" si="6"/>
        <v>43</v>
      </c>
      <c r="B45" s="9">
        <f t="shared" si="0"/>
        <v>0.7504915783575618</v>
      </c>
      <c r="C45" s="9">
        <f t="shared" si="1"/>
        <v>0.6819983600624985</v>
      </c>
      <c r="D45" s="9">
        <f t="shared" si="2"/>
        <v>0.7313537016191705</v>
      </c>
      <c r="E45" s="9">
        <f t="shared" si="3"/>
        <v>0.9325150861376618</v>
      </c>
      <c r="F45" s="9">
        <f t="shared" si="4"/>
        <v>1.0723687100246824</v>
      </c>
      <c r="G45" s="9">
        <f t="shared" si="5"/>
        <v>0.8203047484373349</v>
      </c>
      <c r="H45" s="11">
        <f t="shared" si="7"/>
        <v>47</v>
      </c>
    </row>
    <row r="46" spans="1:8" ht="9.75" customHeight="1">
      <c r="A46" s="8">
        <f t="shared" si="6"/>
        <v>44</v>
      </c>
      <c r="B46" s="9">
        <f t="shared" si="0"/>
        <v>0.767944870877505</v>
      </c>
      <c r="C46" s="9">
        <f t="shared" si="1"/>
        <v>0.6946583704589973</v>
      </c>
      <c r="D46" s="9">
        <f t="shared" si="2"/>
        <v>0.7193398003386512</v>
      </c>
      <c r="E46" s="9">
        <f t="shared" si="3"/>
        <v>0.9656887748070739</v>
      </c>
      <c r="F46" s="9">
        <f t="shared" si="4"/>
        <v>1.0355303137905696</v>
      </c>
      <c r="G46" s="9">
        <f t="shared" si="5"/>
        <v>0.8028514559173916</v>
      </c>
      <c r="H46" s="11">
        <f t="shared" si="7"/>
        <v>46</v>
      </c>
    </row>
    <row r="47" spans="1:8" ht="9.75" customHeight="1" thickBot="1">
      <c r="A47" s="8">
        <f t="shared" si="6"/>
        <v>45</v>
      </c>
      <c r="B47" s="9">
        <f t="shared" si="0"/>
        <v>0.7853981633974483</v>
      </c>
      <c r="C47" s="9">
        <f t="shared" si="1"/>
        <v>0.7071067811865475</v>
      </c>
      <c r="D47" s="9">
        <f t="shared" si="2"/>
        <v>0.7071067811865476</v>
      </c>
      <c r="E47" s="9">
        <f t="shared" si="3"/>
        <v>0.9999999999999999</v>
      </c>
      <c r="F47" s="9">
        <f t="shared" si="4"/>
        <v>1</v>
      </c>
      <c r="G47" s="9">
        <f t="shared" si="5"/>
        <v>0.7853981633974483</v>
      </c>
      <c r="H47" s="11">
        <f t="shared" si="7"/>
        <v>45</v>
      </c>
    </row>
    <row r="48" spans="1:8" ht="9.75" customHeight="1" thickBot="1">
      <c r="A48" s="4" t="s">
        <v>0</v>
      </c>
      <c r="B48" s="5" t="s">
        <v>1</v>
      </c>
      <c r="C48" s="5" t="s">
        <v>3</v>
      </c>
      <c r="D48" s="5" t="s">
        <v>2</v>
      </c>
      <c r="E48" s="5" t="s">
        <v>5</v>
      </c>
      <c r="F48" s="5" t="s">
        <v>4</v>
      </c>
      <c r="G48" s="5" t="s">
        <v>1</v>
      </c>
      <c r="H48" s="7" t="s">
        <v>0</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D552"/>
  <sheetViews>
    <sheetView workbookViewId="0" topLeftCell="AI48">
      <pane xSplit="1" ySplit="3" topLeftCell="AQ138" activePane="bottomRight" state="frozen"/>
      <selection pane="topLeft" activeCell="AI48" sqref="AI48"/>
      <selection pane="topRight" activeCell="AJ48" sqref="AJ48"/>
      <selection pane="bottomLeft" activeCell="AI51" sqref="AI51"/>
      <selection pane="bottomRight" activeCell="AM137" sqref="AM137"/>
    </sheetView>
  </sheetViews>
  <sheetFormatPr defaultColWidth="9.140625" defaultRowHeight="12.75"/>
  <cols>
    <col min="1" max="1" width="5.57421875" style="0" bestFit="1" customWidth="1"/>
    <col min="2" max="4" width="5.7109375" style="0" bestFit="1" customWidth="1"/>
    <col min="5" max="5" width="6.57421875" style="0" bestFit="1" customWidth="1"/>
    <col min="6" max="6" width="5.57421875" style="0" bestFit="1" customWidth="1"/>
    <col min="8" max="8" width="5.57421875" style="86" bestFit="1" customWidth="1"/>
    <col min="9" max="9" width="13.8515625" style="87" customWidth="1"/>
    <col min="10" max="10" width="9.140625" style="88" customWidth="1"/>
    <col min="11" max="11" width="9.140625" style="3" customWidth="1"/>
    <col min="12" max="12" width="0.85546875" style="103" customWidth="1"/>
    <col min="13" max="13" width="9.140625" style="101" customWidth="1"/>
    <col min="14" max="14" width="9.140625" style="102" customWidth="1"/>
    <col min="15" max="15" width="10.57421875" style="18" bestFit="1" customWidth="1"/>
    <col min="16" max="16" width="9.140625" style="1" customWidth="1"/>
    <col min="28" max="28" width="9.140625" style="1" customWidth="1"/>
    <col min="29" max="30" width="9.140625" style="87" customWidth="1"/>
    <col min="31" max="32" width="9.140625" style="115" customWidth="1"/>
    <col min="33" max="33" width="9.140625" style="18" customWidth="1"/>
    <col min="34" max="34" width="9.140625" style="115" customWidth="1"/>
    <col min="36" max="36" width="9.140625" style="1" customWidth="1"/>
    <col min="37" max="38" width="9.140625" style="87" customWidth="1"/>
    <col min="41" max="41" width="14.7109375" style="86" bestFit="1" customWidth="1"/>
    <col min="42" max="42" width="8.57421875" style="86" customWidth="1"/>
    <col min="43" max="43" width="8.57421875" style="104" customWidth="1"/>
    <col min="44" max="44" width="9.7109375" style="104" bestFit="1" customWidth="1"/>
    <col min="45" max="46" width="8.57421875" style="104" customWidth="1"/>
    <col min="47" max="47" width="15.7109375" style="0" customWidth="1"/>
    <col min="49" max="49" width="13.7109375" style="0" customWidth="1"/>
    <col min="53" max="53" width="14.7109375" style="0" bestFit="1" customWidth="1"/>
    <col min="55" max="55" width="7.421875" style="0" bestFit="1" customWidth="1"/>
    <col min="56" max="56" width="9.7109375" style="0" bestFit="1" customWidth="1"/>
  </cols>
  <sheetData>
    <row r="1" spans="1:6" ht="11.25" customHeight="1" thickBot="1">
      <c r="A1" s="4" t="s">
        <v>0</v>
      </c>
      <c r="B1" s="5" t="s">
        <v>2</v>
      </c>
      <c r="C1" s="5" t="s">
        <v>3</v>
      </c>
      <c r="D1" s="5" t="s">
        <v>4</v>
      </c>
      <c r="E1" s="6" t="s">
        <v>5</v>
      </c>
      <c r="F1" s="7" t="s">
        <v>0</v>
      </c>
    </row>
    <row r="2" spans="1:6" ht="10.5" customHeight="1">
      <c r="A2" s="8">
        <v>0</v>
      </c>
      <c r="B2" s="9">
        <f>SIN(RADIANS(A2))</f>
        <v>0</v>
      </c>
      <c r="C2" s="9">
        <f>COS(RADIANS(A2))</f>
        <v>1</v>
      </c>
      <c r="D2" s="9">
        <f>TAN(RADIANS(A2))</f>
        <v>0</v>
      </c>
      <c r="E2" s="10" t="s">
        <v>6</v>
      </c>
      <c r="F2" s="11">
        <v>90</v>
      </c>
    </row>
    <row r="3" spans="1:6" ht="9.75" customHeight="1">
      <c r="A3" s="8">
        <f>A2+1</f>
        <v>1</v>
      </c>
      <c r="B3" s="9">
        <f>SIN(RADIANS(A3))</f>
        <v>0.01745240643728351</v>
      </c>
      <c r="C3" s="9">
        <f>COS(RADIANS(A3))</f>
        <v>0.9998476951563913</v>
      </c>
      <c r="D3" s="9">
        <f>TAN(RADIANS(A3))</f>
        <v>0.017455064928217585</v>
      </c>
      <c r="E3" s="9">
        <f>1/TAN(RADIANS(A3))</f>
        <v>57.28996163075943</v>
      </c>
      <c r="F3" s="11">
        <f>F2-1</f>
        <v>89</v>
      </c>
    </row>
    <row r="4" spans="1:6" ht="9.75" customHeight="1">
      <c r="A4" s="8">
        <f aca="true" t="shared" si="0" ref="A4:A47">A3+1</f>
        <v>2</v>
      </c>
      <c r="B4" s="9">
        <f aca="true" t="shared" si="1" ref="B4:B47">SIN(RADIANS(A4))</f>
        <v>0.03489949670250097</v>
      </c>
      <c r="C4" s="9">
        <f aca="true" t="shared" si="2" ref="C4:C47">COS(RADIANS(A4))</f>
        <v>0.9993908270190958</v>
      </c>
      <c r="D4" s="9">
        <f aca="true" t="shared" si="3" ref="D4:D47">TAN(RADIANS(A4))</f>
        <v>0.03492076949174773</v>
      </c>
      <c r="E4" s="9">
        <f aca="true" t="shared" si="4" ref="E4:E47">1/TAN(RADIANS(A4))</f>
        <v>28.636253282915604</v>
      </c>
      <c r="F4" s="11">
        <f aca="true" t="shared" si="5" ref="F4:F47">F3-1</f>
        <v>88</v>
      </c>
    </row>
    <row r="5" spans="1:6" ht="9.75" customHeight="1">
      <c r="A5" s="8">
        <f t="shared" si="0"/>
        <v>3</v>
      </c>
      <c r="B5" s="9">
        <f t="shared" si="1"/>
        <v>0.052335956242943835</v>
      </c>
      <c r="C5" s="9">
        <f t="shared" si="2"/>
        <v>0.9986295347545738</v>
      </c>
      <c r="D5" s="9">
        <f t="shared" si="3"/>
        <v>0.05240777928304121</v>
      </c>
      <c r="E5" s="9">
        <f t="shared" si="4"/>
        <v>19.081136687728208</v>
      </c>
      <c r="F5" s="11">
        <f t="shared" si="5"/>
        <v>87</v>
      </c>
    </row>
    <row r="6" spans="1:6" ht="9.75" customHeight="1">
      <c r="A6" s="8">
        <f t="shared" si="0"/>
        <v>4</v>
      </c>
      <c r="B6" s="9">
        <f t="shared" si="1"/>
        <v>0.0697564737441253</v>
      </c>
      <c r="C6" s="9">
        <f t="shared" si="2"/>
        <v>0.9975640502598242</v>
      </c>
      <c r="D6" s="9">
        <f t="shared" si="3"/>
        <v>0.06992681194351041</v>
      </c>
      <c r="E6" s="9">
        <f t="shared" si="4"/>
        <v>14.300666256711928</v>
      </c>
      <c r="F6" s="11">
        <f t="shared" si="5"/>
        <v>86</v>
      </c>
    </row>
    <row r="7" spans="1:6" ht="9.75" customHeight="1">
      <c r="A7" s="12">
        <f t="shared" si="0"/>
        <v>5</v>
      </c>
      <c r="B7" s="13">
        <f t="shared" si="1"/>
        <v>0.08715574274765817</v>
      </c>
      <c r="C7" s="13">
        <f t="shared" si="2"/>
        <v>0.9961946980917455</v>
      </c>
      <c r="D7" s="13">
        <f t="shared" si="3"/>
        <v>0.08748866352592401</v>
      </c>
      <c r="E7" s="13">
        <f t="shared" si="4"/>
        <v>11.430052302761343</v>
      </c>
      <c r="F7" s="14">
        <f t="shared" si="5"/>
        <v>85</v>
      </c>
    </row>
    <row r="8" spans="1:6" ht="9.75" customHeight="1">
      <c r="A8" s="15">
        <f t="shared" si="0"/>
        <v>6</v>
      </c>
      <c r="B8" s="16">
        <f t="shared" si="1"/>
        <v>0.10452846326765347</v>
      </c>
      <c r="C8" s="16">
        <f t="shared" si="2"/>
        <v>0.9945218953682733</v>
      </c>
      <c r="D8" s="16">
        <f t="shared" si="3"/>
        <v>0.10510423526567647</v>
      </c>
      <c r="E8" s="16">
        <f t="shared" si="4"/>
        <v>9.514364454222584</v>
      </c>
      <c r="F8" s="17">
        <f t="shared" si="5"/>
        <v>84</v>
      </c>
    </row>
    <row r="9" spans="1:6" ht="9.75" customHeight="1">
      <c r="A9" s="8">
        <f t="shared" si="0"/>
        <v>7</v>
      </c>
      <c r="B9" s="9">
        <f t="shared" si="1"/>
        <v>0.12186934340514748</v>
      </c>
      <c r="C9" s="9">
        <f t="shared" si="2"/>
        <v>0.992546151641322</v>
      </c>
      <c r="D9" s="9">
        <f t="shared" si="3"/>
        <v>0.1227845609029046</v>
      </c>
      <c r="E9" s="9">
        <f t="shared" si="4"/>
        <v>8.144346427974593</v>
      </c>
      <c r="F9" s="11">
        <f t="shared" si="5"/>
        <v>83</v>
      </c>
    </row>
    <row r="10" spans="1:6" ht="9.75" customHeight="1">
      <c r="A10" s="8">
        <f t="shared" si="0"/>
        <v>8</v>
      </c>
      <c r="B10" s="9">
        <f t="shared" si="1"/>
        <v>0.13917310096006544</v>
      </c>
      <c r="C10" s="9">
        <f t="shared" si="2"/>
        <v>0.9902680687415704</v>
      </c>
      <c r="D10" s="9">
        <f t="shared" si="3"/>
        <v>0.14054083470239145</v>
      </c>
      <c r="E10" s="9">
        <f t="shared" si="4"/>
        <v>7.115369722384209</v>
      </c>
      <c r="F10" s="11">
        <f t="shared" si="5"/>
        <v>82</v>
      </c>
    </row>
    <row r="11" spans="1:6" ht="9.75" customHeight="1">
      <c r="A11" s="8">
        <f t="shared" si="0"/>
        <v>9</v>
      </c>
      <c r="B11" s="9">
        <f t="shared" si="1"/>
        <v>0.15643446504023087</v>
      </c>
      <c r="C11" s="9">
        <f t="shared" si="2"/>
        <v>0.9876883405951378</v>
      </c>
      <c r="D11" s="9">
        <f t="shared" si="3"/>
        <v>0.15838444032453627</v>
      </c>
      <c r="E11" s="9">
        <f t="shared" si="4"/>
        <v>6.313751514675044</v>
      </c>
      <c r="F11" s="11">
        <f t="shared" si="5"/>
        <v>81</v>
      </c>
    </row>
    <row r="12" spans="1:6" ht="9.75" customHeight="1">
      <c r="A12" s="12">
        <f t="shared" si="0"/>
        <v>10</v>
      </c>
      <c r="B12" s="13">
        <f t="shared" si="1"/>
        <v>0.17364817766693033</v>
      </c>
      <c r="C12" s="13">
        <f t="shared" si="2"/>
        <v>0.984807753012208</v>
      </c>
      <c r="D12" s="13">
        <f t="shared" si="3"/>
        <v>0.17632698070846498</v>
      </c>
      <c r="E12" s="13">
        <f t="shared" si="4"/>
        <v>5.671281819617709</v>
      </c>
      <c r="F12" s="14">
        <f t="shared" si="5"/>
        <v>80</v>
      </c>
    </row>
    <row r="13" spans="1:6" ht="9.75" customHeight="1">
      <c r="A13" s="15">
        <f t="shared" si="0"/>
        <v>11</v>
      </c>
      <c r="B13" s="16">
        <f t="shared" si="1"/>
        <v>0.1908089953765448</v>
      </c>
      <c r="C13" s="16">
        <f t="shared" si="2"/>
        <v>0.981627183447664</v>
      </c>
      <c r="D13" s="16">
        <f t="shared" si="3"/>
        <v>0.19438030913771848</v>
      </c>
      <c r="E13" s="16">
        <f t="shared" si="4"/>
        <v>5.144554015970311</v>
      </c>
      <c r="F13" s="17">
        <f t="shared" si="5"/>
        <v>79</v>
      </c>
    </row>
    <row r="14" spans="1:6" ht="9.75" customHeight="1">
      <c r="A14" s="8">
        <f t="shared" si="0"/>
        <v>12</v>
      </c>
      <c r="B14" s="9">
        <f t="shared" si="1"/>
        <v>0.20791169081775934</v>
      </c>
      <c r="C14" s="9">
        <f t="shared" si="2"/>
        <v>0.9781476007338057</v>
      </c>
      <c r="D14" s="9">
        <f t="shared" si="3"/>
        <v>0.21255656167002213</v>
      </c>
      <c r="E14" s="9">
        <f t="shared" si="4"/>
        <v>4.704630109478455</v>
      </c>
      <c r="F14" s="11">
        <f t="shared" si="5"/>
        <v>78</v>
      </c>
    </row>
    <row r="15" spans="1:6" ht="9.75" customHeight="1">
      <c r="A15" s="8">
        <f t="shared" si="0"/>
        <v>13</v>
      </c>
      <c r="B15" s="9">
        <f t="shared" si="1"/>
        <v>0.224951054343865</v>
      </c>
      <c r="C15" s="9">
        <f t="shared" si="2"/>
        <v>0.9743700647852352</v>
      </c>
      <c r="D15" s="9">
        <f t="shared" si="3"/>
        <v>0.23086819112556312</v>
      </c>
      <c r="E15" s="9">
        <f t="shared" si="4"/>
        <v>4.3314758742841555</v>
      </c>
      <c r="F15" s="11">
        <f t="shared" si="5"/>
        <v>77</v>
      </c>
    </row>
    <row r="16" spans="1:6" ht="9.75" customHeight="1">
      <c r="A16" s="8">
        <f t="shared" si="0"/>
        <v>14</v>
      </c>
      <c r="B16" s="9">
        <f t="shared" si="1"/>
        <v>0.24192189559966773</v>
      </c>
      <c r="C16" s="9">
        <f t="shared" si="2"/>
        <v>0.9702957262759965</v>
      </c>
      <c r="D16" s="9">
        <f t="shared" si="3"/>
        <v>0.24932800284318068</v>
      </c>
      <c r="E16" s="9">
        <f t="shared" si="4"/>
        <v>4.010780933535845</v>
      </c>
      <c r="F16" s="11">
        <f t="shared" si="5"/>
        <v>76</v>
      </c>
    </row>
    <row r="17" spans="1:6" ht="9.75" customHeight="1">
      <c r="A17" s="12">
        <f t="shared" si="0"/>
        <v>15</v>
      </c>
      <c r="B17" s="13">
        <f t="shared" si="1"/>
        <v>0.25881904510252074</v>
      </c>
      <c r="C17" s="13">
        <f t="shared" si="2"/>
        <v>0.9659258262890683</v>
      </c>
      <c r="D17" s="13">
        <f t="shared" si="3"/>
        <v>0.2679491924311227</v>
      </c>
      <c r="E17" s="13">
        <f t="shared" si="4"/>
        <v>3.7320508075688776</v>
      </c>
      <c r="F17" s="14">
        <f t="shared" si="5"/>
        <v>75</v>
      </c>
    </row>
    <row r="18" spans="1:6" ht="9.75" customHeight="1">
      <c r="A18" s="15">
        <f t="shared" si="0"/>
        <v>16</v>
      </c>
      <c r="B18" s="16">
        <f t="shared" si="1"/>
        <v>0.27563735581699916</v>
      </c>
      <c r="C18" s="16">
        <f t="shared" si="2"/>
        <v>0.9612616959383189</v>
      </c>
      <c r="D18" s="16">
        <f t="shared" si="3"/>
        <v>0.2867453857588079</v>
      </c>
      <c r="E18" s="16">
        <f t="shared" si="4"/>
        <v>3.4874144438409087</v>
      </c>
      <c r="F18" s="17">
        <f t="shared" si="5"/>
        <v>74</v>
      </c>
    </row>
    <row r="19" spans="1:6" ht="9.75" customHeight="1">
      <c r="A19" s="8">
        <f t="shared" si="0"/>
        <v>17</v>
      </c>
      <c r="B19" s="9">
        <f t="shared" si="1"/>
        <v>0.29237170472273677</v>
      </c>
      <c r="C19" s="9">
        <f t="shared" si="2"/>
        <v>0.9563047559630354</v>
      </c>
      <c r="D19" s="9">
        <f t="shared" si="3"/>
        <v>0.3057306814586604</v>
      </c>
      <c r="E19" s="9">
        <f t="shared" si="4"/>
        <v>3.2708526184841404</v>
      </c>
      <c r="F19" s="11">
        <f t="shared" si="5"/>
        <v>73</v>
      </c>
    </row>
    <row r="20" spans="1:6" ht="9.75" customHeight="1">
      <c r="A20" s="8">
        <f t="shared" si="0"/>
        <v>18</v>
      </c>
      <c r="B20" s="9">
        <f t="shared" si="1"/>
        <v>0.3090169943749474</v>
      </c>
      <c r="C20" s="9">
        <f t="shared" si="2"/>
        <v>0.9510565162951535</v>
      </c>
      <c r="D20" s="9">
        <f t="shared" si="3"/>
        <v>0.3249196962329063</v>
      </c>
      <c r="E20" s="9">
        <f t="shared" si="4"/>
        <v>3.077683537175254</v>
      </c>
      <c r="F20" s="11">
        <f t="shared" si="5"/>
        <v>72</v>
      </c>
    </row>
    <row r="21" spans="1:6" ht="9.75" customHeight="1">
      <c r="A21" s="8">
        <f t="shared" si="0"/>
        <v>19</v>
      </c>
      <c r="B21" s="9">
        <f t="shared" si="1"/>
        <v>0.3255681544571567</v>
      </c>
      <c r="C21" s="9">
        <f t="shared" si="2"/>
        <v>0.9455185755993168</v>
      </c>
      <c r="D21" s="9">
        <f t="shared" si="3"/>
        <v>0.34432761328966527</v>
      </c>
      <c r="E21" s="9">
        <f t="shared" si="4"/>
        <v>2.9042108776758226</v>
      </c>
      <c r="F21" s="11">
        <f t="shared" si="5"/>
        <v>71</v>
      </c>
    </row>
    <row r="22" spans="1:6" ht="9.75" customHeight="1">
      <c r="A22" s="12">
        <f t="shared" si="0"/>
        <v>20</v>
      </c>
      <c r="B22" s="13">
        <f t="shared" si="1"/>
        <v>0.3420201433256687</v>
      </c>
      <c r="C22" s="13">
        <f t="shared" si="2"/>
        <v>0.9396926207859084</v>
      </c>
      <c r="D22" s="13">
        <f t="shared" si="3"/>
        <v>0.36397023426620234</v>
      </c>
      <c r="E22" s="13">
        <f t="shared" si="4"/>
        <v>2.7474774194546225</v>
      </c>
      <c r="F22" s="14">
        <f t="shared" si="5"/>
        <v>70</v>
      </c>
    </row>
    <row r="23" spans="1:6" ht="9.75" customHeight="1">
      <c r="A23" s="15">
        <f t="shared" si="0"/>
        <v>21</v>
      </c>
      <c r="B23" s="16">
        <f t="shared" si="1"/>
        <v>0.35836794954530027</v>
      </c>
      <c r="C23" s="16">
        <f t="shared" si="2"/>
        <v>0.9335804264972017</v>
      </c>
      <c r="D23" s="16">
        <f t="shared" si="3"/>
        <v>0.3838640350354158</v>
      </c>
      <c r="E23" s="16">
        <f t="shared" si="4"/>
        <v>2.605089064693802</v>
      </c>
      <c r="F23" s="17">
        <f t="shared" si="5"/>
        <v>69</v>
      </c>
    </row>
    <row r="24" spans="1:6" ht="9.75" customHeight="1">
      <c r="A24" s="8">
        <f t="shared" si="0"/>
        <v>22</v>
      </c>
      <c r="B24" s="9">
        <f t="shared" si="1"/>
        <v>0.374606593415912</v>
      </c>
      <c r="C24" s="9">
        <f t="shared" si="2"/>
        <v>0.9271838545667874</v>
      </c>
      <c r="D24" s="9">
        <f t="shared" si="3"/>
        <v>0.4040262258351568</v>
      </c>
      <c r="E24" s="9">
        <f t="shared" si="4"/>
        <v>2.475086853416296</v>
      </c>
      <c r="F24" s="11">
        <f t="shared" si="5"/>
        <v>68</v>
      </c>
    </row>
    <row r="25" spans="1:6" ht="9.75" customHeight="1">
      <c r="A25" s="8">
        <f t="shared" si="0"/>
        <v>23</v>
      </c>
      <c r="B25" s="9">
        <f t="shared" si="1"/>
        <v>0.39073112848927377</v>
      </c>
      <c r="C25" s="9">
        <f t="shared" si="2"/>
        <v>0.9205048534524404</v>
      </c>
      <c r="D25" s="9">
        <f t="shared" si="3"/>
        <v>0.42447481620960476</v>
      </c>
      <c r="E25" s="9">
        <f t="shared" si="4"/>
        <v>2.3558523658237527</v>
      </c>
      <c r="F25" s="11">
        <f t="shared" si="5"/>
        <v>67</v>
      </c>
    </row>
    <row r="26" spans="1:6" ht="9.75" customHeight="1">
      <c r="A26" s="8">
        <f t="shared" si="0"/>
        <v>24</v>
      </c>
      <c r="B26" s="9">
        <f t="shared" si="1"/>
        <v>0.4067366430758002</v>
      </c>
      <c r="C26" s="9">
        <f t="shared" si="2"/>
        <v>0.9135454576426009</v>
      </c>
      <c r="D26" s="9">
        <f t="shared" si="3"/>
        <v>0.4452286853085362</v>
      </c>
      <c r="E26" s="9">
        <f t="shared" si="4"/>
        <v>2.246036773904216</v>
      </c>
      <c r="F26" s="11">
        <f t="shared" si="5"/>
        <v>66</v>
      </c>
    </row>
    <row r="27" spans="1:6" ht="9.75" customHeight="1">
      <c r="A27" s="12">
        <f t="shared" si="0"/>
        <v>25</v>
      </c>
      <c r="B27" s="13">
        <f t="shared" si="1"/>
        <v>0.42261826174069944</v>
      </c>
      <c r="C27" s="13">
        <f t="shared" si="2"/>
        <v>0.9063077870366499</v>
      </c>
      <c r="D27" s="13">
        <f t="shared" si="3"/>
        <v>0.4663076581549986</v>
      </c>
      <c r="E27" s="13">
        <f t="shared" si="4"/>
        <v>2.1445069205095586</v>
      </c>
      <c r="F27" s="14">
        <f t="shared" si="5"/>
        <v>65</v>
      </c>
    </row>
    <row r="28" spans="1:6" ht="9.75" customHeight="1">
      <c r="A28" s="15">
        <f t="shared" si="0"/>
        <v>26</v>
      </c>
      <c r="B28" s="16">
        <f t="shared" si="1"/>
        <v>0.4383711467890774</v>
      </c>
      <c r="C28" s="16">
        <f t="shared" si="2"/>
        <v>0.898794046299167</v>
      </c>
      <c r="D28" s="16">
        <f t="shared" si="3"/>
        <v>0.48773258856586144</v>
      </c>
      <c r="E28" s="16">
        <f t="shared" si="4"/>
        <v>2.050303841579296</v>
      </c>
      <c r="F28" s="17">
        <f t="shared" si="5"/>
        <v>64</v>
      </c>
    </row>
    <row r="29" spans="1:6" ht="9.75" customHeight="1">
      <c r="A29" s="8">
        <f t="shared" si="0"/>
        <v>27</v>
      </c>
      <c r="B29" s="9">
        <f t="shared" si="1"/>
        <v>0.45399049973954675</v>
      </c>
      <c r="C29" s="9">
        <f t="shared" si="2"/>
        <v>0.8910065241883679</v>
      </c>
      <c r="D29" s="9">
        <f t="shared" si="3"/>
        <v>0.5095254494944288</v>
      </c>
      <c r="E29" s="9">
        <f t="shared" si="4"/>
        <v>1.9626105055051506</v>
      </c>
      <c r="F29" s="11">
        <f t="shared" si="5"/>
        <v>63</v>
      </c>
    </row>
    <row r="30" spans="1:6" ht="9.75" customHeight="1">
      <c r="A30" s="8">
        <f t="shared" si="0"/>
        <v>28</v>
      </c>
      <c r="B30" s="9">
        <f t="shared" si="1"/>
        <v>0.4694715627858908</v>
      </c>
      <c r="C30" s="9">
        <f t="shared" si="2"/>
        <v>0.882947592858927</v>
      </c>
      <c r="D30" s="9">
        <f t="shared" si="3"/>
        <v>0.5317094316614788</v>
      </c>
      <c r="E30" s="9">
        <f t="shared" si="4"/>
        <v>1.880726465346332</v>
      </c>
      <c r="F30" s="11">
        <f t="shared" si="5"/>
        <v>62</v>
      </c>
    </row>
    <row r="31" spans="1:6" ht="9.75" customHeight="1">
      <c r="A31" s="8">
        <f t="shared" si="0"/>
        <v>29</v>
      </c>
      <c r="B31" s="9">
        <f t="shared" si="1"/>
        <v>0.48480962024633706</v>
      </c>
      <c r="C31" s="9">
        <f t="shared" si="2"/>
        <v>0.8746197071393957</v>
      </c>
      <c r="D31" s="9">
        <f t="shared" si="3"/>
        <v>0.554309051452769</v>
      </c>
      <c r="E31" s="9">
        <f t="shared" si="4"/>
        <v>1.8040477552714238</v>
      </c>
      <c r="F31" s="11">
        <f t="shared" si="5"/>
        <v>61</v>
      </c>
    </row>
    <row r="32" spans="1:6" ht="9.75" customHeight="1">
      <c r="A32" s="12">
        <f t="shared" si="0"/>
        <v>30</v>
      </c>
      <c r="B32" s="13">
        <f t="shared" si="1"/>
        <v>0.49999999999999994</v>
      </c>
      <c r="C32" s="13">
        <f t="shared" si="2"/>
        <v>0.8660254037844387</v>
      </c>
      <c r="D32" s="13">
        <f t="shared" si="3"/>
        <v>0.5773502691896257</v>
      </c>
      <c r="E32" s="13">
        <f t="shared" si="4"/>
        <v>1.7320508075688774</v>
      </c>
      <c r="F32" s="14">
        <f t="shared" si="5"/>
        <v>60</v>
      </c>
    </row>
    <row r="33" spans="1:6" ht="9.75" customHeight="1">
      <c r="A33" s="15">
        <f t="shared" si="0"/>
        <v>31</v>
      </c>
      <c r="B33" s="16">
        <f t="shared" si="1"/>
        <v>0.5150380749100542</v>
      </c>
      <c r="C33" s="16">
        <f t="shared" si="2"/>
        <v>0.8571673007021123</v>
      </c>
      <c r="D33" s="16">
        <f t="shared" si="3"/>
        <v>0.6008606190275604</v>
      </c>
      <c r="E33" s="16">
        <f t="shared" si="4"/>
        <v>1.664279482350518</v>
      </c>
      <c r="F33" s="17">
        <f t="shared" si="5"/>
        <v>59</v>
      </c>
    </row>
    <row r="34" spans="1:6" ht="9.75" customHeight="1">
      <c r="A34" s="8">
        <f t="shared" si="0"/>
        <v>32</v>
      </c>
      <c r="B34" s="9">
        <f t="shared" si="1"/>
        <v>0.5299192642332049</v>
      </c>
      <c r="C34" s="9">
        <f t="shared" si="2"/>
        <v>0.848048096156426</v>
      </c>
      <c r="D34" s="9">
        <f t="shared" si="3"/>
        <v>0.6248693519093275</v>
      </c>
      <c r="E34" s="9">
        <f t="shared" si="4"/>
        <v>1.6003345290410504</v>
      </c>
      <c r="F34" s="11">
        <f t="shared" si="5"/>
        <v>58</v>
      </c>
    </row>
    <row r="35" spans="1:6" ht="9.75" customHeight="1">
      <c r="A35" s="8">
        <f t="shared" si="0"/>
        <v>33</v>
      </c>
      <c r="B35" s="9">
        <f t="shared" si="1"/>
        <v>0.5446390350150271</v>
      </c>
      <c r="C35" s="9">
        <f t="shared" si="2"/>
        <v>0.838670567945424</v>
      </c>
      <c r="D35" s="9">
        <f t="shared" si="3"/>
        <v>0.6494075931975106</v>
      </c>
      <c r="E35" s="9">
        <f t="shared" si="4"/>
        <v>1.5398649638145827</v>
      </c>
      <c r="F35" s="11">
        <f t="shared" si="5"/>
        <v>57</v>
      </c>
    </row>
    <row r="36" spans="1:6" ht="9.75" customHeight="1">
      <c r="A36" s="8">
        <f t="shared" si="0"/>
        <v>34</v>
      </c>
      <c r="B36" s="9">
        <f t="shared" si="1"/>
        <v>0.5591929034707469</v>
      </c>
      <c r="C36" s="9">
        <f t="shared" si="2"/>
        <v>0.8290375725550416</v>
      </c>
      <c r="D36" s="9">
        <f t="shared" si="3"/>
        <v>0.6745085168424267</v>
      </c>
      <c r="E36" s="9">
        <f t="shared" si="4"/>
        <v>1.48256096851274</v>
      </c>
      <c r="F36" s="11">
        <f t="shared" si="5"/>
        <v>56</v>
      </c>
    </row>
    <row r="37" spans="1:6" ht="9.75" customHeight="1">
      <c r="A37" s="12">
        <f t="shared" si="0"/>
        <v>35</v>
      </c>
      <c r="B37" s="13">
        <f t="shared" si="1"/>
        <v>0.573576436351046</v>
      </c>
      <c r="C37" s="13">
        <f t="shared" si="2"/>
        <v>0.8191520442889918</v>
      </c>
      <c r="D37" s="13">
        <f t="shared" si="3"/>
        <v>0.7002075382097097</v>
      </c>
      <c r="E37" s="13">
        <f t="shared" si="4"/>
        <v>1.4281480067421146</v>
      </c>
      <c r="F37" s="14">
        <f t="shared" si="5"/>
        <v>55</v>
      </c>
    </row>
    <row r="38" spans="1:6" ht="9.75" customHeight="1">
      <c r="A38" s="15">
        <f t="shared" si="0"/>
        <v>36</v>
      </c>
      <c r="B38" s="16">
        <f t="shared" si="1"/>
        <v>0.5877852522924731</v>
      </c>
      <c r="C38" s="16">
        <f t="shared" si="2"/>
        <v>0.8090169943749475</v>
      </c>
      <c r="D38" s="16">
        <f t="shared" si="3"/>
        <v>0.7265425280053609</v>
      </c>
      <c r="E38" s="16">
        <f t="shared" si="4"/>
        <v>1.3763819204711736</v>
      </c>
      <c r="F38" s="17">
        <f t="shared" si="5"/>
        <v>54</v>
      </c>
    </row>
    <row r="39" spans="1:6" ht="9.75" customHeight="1">
      <c r="A39" s="8">
        <f t="shared" si="0"/>
        <v>37</v>
      </c>
      <c r="B39" s="9">
        <f t="shared" si="1"/>
        <v>0.6018150231520483</v>
      </c>
      <c r="C39" s="9">
        <f t="shared" si="2"/>
        <v>0.7986355100472928</v>
      </c>
      <c r="D39" s="9">
        <f t="shared" si="3"/>
        <v>0.7535540501027942</v>
      </c>
      <c r="E39" s="9">
        <f t="shared" si="4"/>
        <v>1.32704482162041</v>
      </c>
      <c r="F39" s="11">
        <f t="shared" si="5"/>
        <v>53</v>
      </c>
    </row>
    <row r="40" spans="1:6" ht="9.75" customHeight="1">
      <c r="A40" s="8">
        <f t="shared" si="0"/>
        <v>38</v>
      </c>
      <c r="B40" s="9">
        <f t="shared" si="1"/>
        <v>0.6156614753256583</v>
      </c>
      <c r="C40" s="9">
        <f t="shared" si="2"/>
        <v>0.7880107536067219</v>
      </c>
      <c r="D40" s="9">
        <f t="shared" si="3"/>
        <v>0.7812856265067174</v>
      </c>
      <c r="E40" s="9">
        <f t="shared" si="4"/>
        <v>1.2799416321930788</v>
      </c>
      <c r="F40" s="11">
        <f t="shared" si="5"/>
        <v>52</v>
      </c>
    </row>
    <row r="41" spans="1:6" ht="9.75" customHeight="1">
      <c r="A41" s="8">
        <f t="shared" si="0"/>
        <v>39</v>
      </c>
      <c r="B41" s="9">
        <f t="shared" si="1"/>
        <v>0.6293203910498374</v>
      </c>
      <c r="C41" s="9">
        <f t="shared" si="2"/>
        <v>0.7771459614569709</v>
      </c>
      <c r="D41" s="9">
        <f t="shared" si="3"/>
        <v>0.809784033195007</v>
      </c>
      <c r="E41" s="9">
        <f t="shared" si="4"/>
        <v>1.2348971565350515</v>
      </c>
      <c r="F41" s="11">
        <f t="shared" si="5"/>
        <v>51</v>
      </c>
    </row>
    <row r="42" spans="1:6" ht="9.75" customHeight="1">
      <c r="A42" s="12">
        <f t="shared" si="0"/>
        <v>40</v>
      </c>
      <c r="B42" s="13">
        <f t="shared" si="1"/>
        <v>0.6427876096865393</v>
      </c>
      <c r="C42" s="13">
        <f t="shared" si="2"/>
        <v>0.766044443118978</v>
      </c>
      <c r="D42" s="13">
        <f t="shared" si="3"/>
        <v>0.8390996311772799</v>
      </c>
      <c r="E42" s="13">
        <f t="shared" si="4"/>
        <v>1.19175359259421</v>
      </c>
      <c r="F42" s="14">
        <f t="shared" si="5"/>
        <v>50</v>
      </c>
    </row>
    <row r="43" spans="1:6" ht="9.75" customHeight="1">
      <c r="A43" s="8">
        <f t="shared" si="0"/>
        <v>41</v>
      </c>
      <c r="B43" s="9">
        <f t="shared" si="1"/>
        <v>0.6560590289905073</v>
      </c>
      <c r="C43" s="9">
        <f t="shared" si="2"/>
        <v>0.754709580222772</v>
      </c>
      <c r="D43" s="9">
        <f t="shared" si="3"/>
        <v>0.8692867378162267</v>
      </c>
      <c r="E43" s="9">
        <f t="shared" si="4"/>
        <v>1.1503684072210096</v>
      </c>
      <c r="F43" s="11">
        <f t="shared" si="5"/>
        <v>49</v>
      </c>
    </row>
    <row r="44" spans="1:6" ht="9.75" customHeight="1">
      <c r="A44" s="8">
        <f t="shared" si="0"/>
        <v>42</v>
      </c>
      <c r="B44" s="9">
        <f t="shared" si="1"/>
        <v>0.6691306063588582</v>
      </c>
      <c r="C44" s="9">
        <f t="shared" si="2"/>
        <v>0.7431448254773942</v>
      </c>
      <c r="D44" s="9">
        <f t="shared" si="3"/>
        <v>0.9004040442978399</v>
      </c>
      <c r="E44" s="9">
        <f t="shared" si="4"/>
        <v>1.110612514829193</v>
      </c>
      <c r="F44" s="11">
        <f t="shared" si="5"/>
        <v>48</v>
      </c>
    </row>
    <row r="45" spans="1:6" ht="9.75" customHeight="1">
      <c r="A45" s="8">
        <f t="shared" si="0"/>
        <v>43</v>
      </c>
      <c r="B45" s="9">
        <f t="shared" si="1"/>
        <v>0.6819983600624985</v>
      </c>
      <c r="C45" s="9">
        <f t="shared" si="2"/>
        <v>0.7313537016191705</v>
      </c>
      <c r="D45" s="9">
        <f t="shared" si="3"/>
        <v>0.9325150861376618</v>
      </c>
      <c r="E45" s="9">
        <f t="shared" si="4"/>
        <v>1.0723687100246824</v>
      </c>
      <c r="F45" s="11">
        <f t="shared" si="5"/>
        <v>47</v>
      </c>
    </row>
    <row r="46" spans="1:6" ht="9.75" customHeight="1">
      <c r="A46" s="8">
        <f t="shared" si="0"/>
        <v>44</v>
      </c>
      <c r="B46" s="9">
        <f t="shared" si="1"/>
        <v>0.6946583704589973</v>
      </c>
      <c r="C46" s="9">
        <f t="shared" si="2"/>
        <v>0.7193398003386512</v>
      </c>
      <c r="D46" s="9">
        <f t="shared" si="3"/>
        <v>0.9656887748070739</v>
      </c>
      <c r="E46" s="9">
        <f t="shared" si="4"/>
        <v>1.0355303137905696</v>
      </c>
      <c r="F46" s="11">
        <f t="shared" si="5"/>
        <v>46</v>
      </c>
    </row>
    <row r="47" spans="1:6" ht="11.25" customHeight="1" thickBot="1">
      <c r="A47" s="8">
        <f t="shared" si="0"/>
        <v>45</v>
      </c>
      <c r="B47" s="9">
        <f t="shared" si="1"/>
        <v>0.7071067811865475</v>
      </c>
      <c r="C47" s="9">
        <f t="shared" si="2"/>
        <v>0.7071067811865476</v>
      </c>
      <c r="D47" s="9">
        <f t="shared" si="3"/>
        <v>0.9999999999999999</v>
      </c>
      <c r="E47" s="9">
        <f t="shared" si="4"/>
        <v>1</v>
      </c>
      <c r="F47" s="11">
        <f t="shared" si="5"/>
        <v>45</v>
      </c>
    </row>
    <row r="48" spans="1:6" ht="11.25" customHeight="1" thickBot="1">
      <c r="A48" s="4" t="s">
        <v>0</v>
      </c>
      <c r="B48" s="5" t="s">
        <v>3</v>
      </c>
      <c r="C48" s="5" t="s">
        <v>2</v>
      </c>
      <c r="D48" s="5" t="s">
        <v>5</v>
      </c>
      <c r="E48" s="5" t="s">
        <v>4</v>
      </c>
      <c r="F48" s="7" t="s">
        <v>0</v>
      </c>
    </row>
    <row r="50" spans="8:56" ht="15">
      <c r="H50" s="84" t="s">
        <v>13</v>
      </c>
      <c r="I50" s="85" t="s">
        <v>14</v>
      </c>
      <c r="O50" s="105" t="s">
        <v>22</v>
      </c>
      <c r="S50" s="84" t="s">
        <v>13</v>
      </c>
      <c r="T50" s="85" t="s">
        <v>14</v>
      </c>
      <c r="U50" s="88"/>
      <c r="V50" s="3"/>
      <c r="W50" s="101"/>
      <c r="X50" s="102"/>
      <c r="Y50" s="105" t="s">
        <v>22</v>
      </c>
      <c r="Z50" s="1"/>
      <c r="AB50" s="3" t="s">
        <v>30</v>
      </c>
      <c r="AC50" s="113" t="s">
        <v>2</v>
      </c>
      <c r="AD50" s="113" t="s">
        <v>31</v>
      </c>
      <c r="AE50" s="113" t="s">
        <v>33</v>
      </c>
      <c r="AF50" s="113" t="s">
        <v>34</v>
      </c>
      <c r="AG50" s="105" t="s">
        <v>35</v>
      </c>
      <c r="AH50" s="113" t="s">
        <v>36</v>
      </c>
      <c r="AJ50" s="3" t="s">
        <v>30</v>
      </c>
      <c r="AK50" s="113" t="s">
        <v>2</v>
      </c>
      <c r="AL50" s="113" t="s">
        <v>31</v>
      </c>
      <c r="AM50" s="113" t="s">
        <v>37</v>
      </c>
      <c r="AN50" s="113" t="s">
        <v>38</v>
      </c>
      <c r="AO50" s="117" t="s">
        <v>39</v>
      </c>
      <c r="AP50" s="117" t="s">
        <v>40</v>
      </c>
      <c r="AQ50" s="117" t="s">
        <v>41</v>
      </c>
      <c r="AR50" s="117" t="s">
        <v>42</v>
      </c>
      <c r="AS50" s="117"/>
      <c r="AT50" s="117"/>
      <c r="AV50" s="3" t="s">
        <v>30</v>
      </c>
      <c r="AW50" s="113" t="s">
        <v>4</v>
      </c>
      <c r="AX50" s="113" t="s">
        <v>9</v>
      </c>
      <c r="AY50" s="113" t="s">
        <v>37</v>
      </c>
      <c r="AZ50" s="113" t="s">
        <v>38</v>
      </c>
      <c r="BA50" s="117" t="s">
        <v>39</v>
      </c>
      <c r="BC50" s="117" t="s">
        <v>41</v>
      </c>
      <c r="BD50" s="117" t="s">
        <v>42</v>
      </c>
    </row>
    <row r="51" spans="8:56" ht="12.75">
      <c r="H51" s="86">
        <v>1</v>
      </c>
      <c r="I51" s="87">
        <f>LOG(H51)</f>
        <v>0</v>
      </c>
      <c r="J51" s="88">
        <v>43</v>
      </c>
      <c r="O51" s="18">
        <f>ABS((10^(I51+0.00009*J51))-(H51+0.009))</f>
        <v>4.917449681918207E-05</v>
      </c>
      <c r="P51" s="1" t="str">
        <f>IF(O51&gt;0.0005,"Careful!"," ")</f>
        <v> </v>
      </c>
      <c r="S51" s="86">
        <v>1</v>
      </c>
      <c r="T51" s="87">
        <f>LOG(S51)</f>
        <v>0</v>
      </c>
      <c r="U51" s="88">
        <v>43</v>
      </c>
      <c r="V51" s="3"/>
      <c r="W51" s="101"/>
      <c r="X51" s="102"/>
      <c r="Y51" s="18">
        <f>((10^(T51+0.00009*U51))-(S51+0.009))</f>
        <v>-4.917449681918207E-05</v>
      </c>
      <c r="Z51" s="1" t="str">
        <f>IF(Y51&gt;=0.0005,"Careful!"," ")</f>
        <v> </v>
      </c>
      <c r="AB51" s="1">
        <v>0</v>
      </c>
      <c r="AC51" s="87">
        <f>SIN(RADIANS(AB51))</f>
        <v>0</v>
      </c>
      <c r="AD51" s="114" t="s">
        <v>32</v>
      </c>
      <c r="AJ51" s="1">
        <v>0</v>
      </c>
      <c r="AK51" s="87">
        <f>SIN(RADIANS(AJ51))</f>
        <v>0</v>
      </c>
      <c r="AL51" s="114" t="s">
        <v>32</v>
      </c>
      <c r="AV51" s="1">
        <v>0</v>
      </c>
      <c r="AW51" s="87">
        <f>TAN(RADIANS(AV51))</f>
        <v>0</v>
      </c>
      <c r="AX51" s="114" t="s">
        <v>32</v>
      </c>
      <c r="BA51" s="104"/>
      <c r="BC51" s="104"/>
      <c r="BD51" s="104"/>
    </row>
    <row r="52" spans="8:56" ht="12.75">
      <c r="H52" s="86">
        <f>H51+0.01</f>
        <v>1.01</v>
      </c>
      <c r="I52" s="87">
        <f aca="true" t="shared" si="6" ref="I52:I115">LOG(H52)</f>
        <v>0.004321373782642578</v>
      </c>
      <c r="J52" s="88">
        <f>ROUND(-100000*(I52-I53)/10,0)</f>
        <v>43</v>
      </c>
      <c r="K52" s="3">
        <f>IF((J51-J52)&gt;=1,"Yes","")</f>
      </c>
      <c r="M52" s="101">
        <f>ROUND(-100000*(I52-I53)/10,1)</f>
        <v>42.8</v>
      </c>
      <c r="N52" s="101">
        <f>ROUND(-100000*(I52-I53)/10,0)-M52</f>
        <v>0.20000000000000284</v>
      </c>
      <c r="O52" s="18">
        <f aca="true" t="shared" si="7" ref="O52:O115">ABS((10^(I52+0.00009*J52))-(H52+0.009))</f>
        <v>4.033375821266283E-05</v>
      </c>
      <c r="P52" s="1" t="str">
        <f aca="true" t="shared" si="8" ref="P52:P115">IF(O52&gt;0.0005,"Careful!"," ")</f>
        <v> </v>
      </c>
      <c r="Q52" s="104"/>
      <c r="S52" s="86">
        <f>S51+0.01</f>
        <v>1.01</v>
      </c>
      <c r="T52" s="87">
        <f aca="true" t="shared" si="9" ref="T52:T115">LOG(S52)</f>
        <v>0.004321373782642578</v>
      </c>
      <c r="U52" s="88">
        <f>ROUND(-100000*(T52-T53)/10,0)</f>
        <v>43</v>
      </c>
      <c r="V52" s="3">
        <f>IF((U51-U52)&gt;=1,"Yes","")</f>
      </c>
      <c r="W52" s="101">
        <f>ROUND(-100000*(T52-T53)/10,1)</f>
        <v>42.8</v>
      </c>
      <c r="X52" s="101">
        <f aca="true" t="shared" si="10" ref="X52:X83">ROUND(-100000*(T52-T53)/10,0)-W52</f>
        <v>0.20000000000000284</v>
      </c>
      <c r="Y52" s="18">
        <f aca="true" t="shared" si="11" ref="Y52:Y115">((10^(T52+0.00009*U52))-(S52+0.009))</f>
        <v>4.033375821266283E-05</v>
      </c>
      <c r="Z52" s="1" t="str">
        <f aca="true" t="shared" si="12" ref="Z52:Z115">IF(Y52&gt;=0.0005,"Careful!"," ")</f>
        <v> </v>
      </c>
      <c r="AB52" s="1">
        <f>AB51+1</f>
        <v>1</v>
      </c>
      <c r="AC52" s="87">
        <f>SIN(RADIANS(AB52))</f>
        <v>0.01745240643728351</v>
      </c>
      <c r="AD52" s="87">
        <f>-1*LOG(AC52)</f>
        <v>1.7581446815771438</v>
      </c>
      <c r="AE52" s="115">
        <f>AC52-AC51</f>
        <v>0.01745240643728351</v>
      </c>
      <c r="AG52" s="18">
        <f>AE52/60</f>
        <v>0.00029087344062139184</v>
      </c>
      <c r="AH52" s="115">
        <f>AF52/60</f>
        <v>0</v>
      </c>
      <c r="AJ52" s="1">
        <f>AJ51+1</f>
        <v>1</v>
      </c>
      <c r="AK52" s="87">
        <f>SIN(RADIANS(AJ52))</f>
        <v>0.01745240643728351</v>
      </c>
      <c r="AL52" s="87">
        <f>ROUND(-1*LOG(AK52),5)</f>
        <v>1.75814</v>
      </c>
      <c r="AM52" s="87">
        <f>(AL52-AL53)*59/60</f>
        <v>0.29594400000000015</v>
      </c>
      <c r="AN52" s="115">
        <f>DEGREES(ASIN(10^(AM52-AL52)))-AJ52</f>
        <v>0.9770279867045559</v>
      </c>
      <c r="AO52" s="86">
        <f>59-60*AN52</f>
        <v>0.3783207977266443</v>
      </c>
      <c r="AP52" s="86">
        <f>590-600*AN52</f>
        <v>3.783207977266443</v>
      </c>
      <c r="AQ52" s="104">
        <f>DEGREES(ABS(ASIN(10^(AM52-AL52))-ASIN(10^(-1*(AL52)))))</f>
        <v>0.9770172058219905</v>
      </c>
      <c r="AR52" s="104">
        <f>60*AQ52-60</f>
        <v>-1.378967650680572</v>
      </c>
      <c r="AV52" s="1">
        <f>AV51+1</f>
        <v>1</v>
      </c>
      <c r="AW52" s="87">
        <f>TAN(RADIANS(AV52))</f>
        <v>0.017455064928217585</v>
      </c>
      <c r="AX52" s="87">
        <f>ROUND(-1*LOG(AW52),5)</f>
        <v>1.75808</v>
      </c>
      <c r="AY52" s="87">
        <f>(AX52-AX53)*59/60</f>
        <v>0.2961406666666668</v>
      </c>
      <c r="AZ52" s="115">
        <f>DEGREES(ATAN(10^(AY52-AX52)))-AV52</f>
        <v>0.9770192133224196</v>
      </c>
      <c r="BA52" s="104">
        <f>59-60*AZ52</f>
        <v>0.3788472006548247</v>
      </c>
      <c r="BB52" s="104">
        <f>590-600*AZ52</f>
        <v>3.7884720065482043</v>
      </c>
      <c r="BC52" s="104">
        <f>DEGREES(ABS(ATAN(10^(AY52-AX52))-ATAN(10^(-1*(AX52)))))</f>
        <v>0.9770225942378645</v>
      </c>
      <c r="BD52" s="104">
        <f>60*BC52-60</f>
        <v>-1.3786443457281266</v>
      </c>
    </row>
    <row r="53" spans="8:56" ht="12.75">
      <c r="H53" s="86">
        <f aca="true" t="shared" si="13" ref="H53:H116">H52+0.01</f>
        <v>1.02</v>
      </c>
      <c r="I53" s="87">
        <f t="shared" si="6"/>
        <v>0.00860017176191757</v>
      </c>
      <c r="J53" s="88">
        <f aca="true" t="shared" si="14" ref="J53:J116">ROUND(-100000*(I53-I54)/10,0)</f>
        <v>42</v>
      </c>
      <c r="K53" s="3" t="str">
        <f>IF((J52-J53)&gt;=1,"Yes","")</f>
        <v>Yes</v>
      </c>
      <c r="M53" s="101">
        <f aca="true" t="shared" si="15" ref="M53:M116">ROUND(-100000*(I53-I54)/10,1)</f>
        <v>42.4</v>
      </c>
      <c r="N53" s="101">
        <f aca="true" t="shared" si="16" ref="N53:N116">ROUND(-100000*(I53-I54)/10,0)-M53</f>
        <v>-0.3999999999999986</v>
      </c>
      <c r="O53" s="18">
        <f t="shared" si="7"/>
        <v>8.340520306626686E-05</v>
      </c>
      <c r="P53" s="1" t="str">
        <f t="shared" si="8"/>
        <v> </v>
      </c>
      <c r="S53" s="86">
        <f aca="true" t="shared" si="17" ref="S53:S116">S52+0.01</f>
        <v>1.02</v>
      </c>
      <c r="T53" s="87">
        <f t="shared" si="9"/>
        <v>0.00860017176191757</v>
      </c>
      <c r="U53" s="88">
        <f aca="true" t="shared" si="18" ref="U53:U116">ROUND(-100000*(T53-T54)/10,0)</f>
        <v>42</v>
      </c>
      <c r="V53" s="3" t="str">
        <f>IF((U52-U53)&gt;=1,"Yes","")</f>
        <v>Yes</v>
      </c>
      <c r="W53" s="101">
        <f aca="true" t="shared" si="19" ref="W53:W116">ROUND(-100000*(T53-T54)/10,1)</f>
        <v>42.4</v>
      </c>
      <c r="X53" s="101">
        <f t="shared" si="10"/>
        <v>-0.3999999999999986</v>
      </c>
      <c r="Y53" s="18">
        <f t="shared" si="11"/>
        <v>-8.340520306626686E-05</v>
      </c>
      <c r="Z53" s="1" t="str">
        <f t="shared" si="12"/>
        <v> </v>
      </c>
      <c r="AB53" s="1">
        <f aca="true" t="shared" si="20" ref="AB53:AB116">AB52+1</f>
        <v>2</v>
      </c>
      <c r="AC53" s="87">
        <f aca="true" t="shared" si="21" ref="AC53:AC116">SIN(RADIANS(AB53))</f>
        <v>0.03489949670250097</v>
      </c>
      <c r="AD53" s="87">
        <f aca="true" t="shared" si="22" ref="AD53:AD116">-1*LOG(AC53)</f>
        <v>1.4571808361039342</v>
      </c>
      <c r="AE53" s="115">
        <f>AC53-AC52</f>
        <v>0.017447090265217458</v>
      </c>
      <c r="AF53" s="115">
        <f>AD52-AD53</f>
        <v>0.30096384547320953</v>
      </c>
      <c r="AG53" s="18">
        <f aca="true" t="shared" si="23" ref="AG53:AG116">AE53/60</f>
        <v>0.00029078483775362427</v>
      </c>
      <c r="AH53" s="115">
        <f aca="true" t="shared" si="24" ref="AH53:AH116">AF53/60</f>
        <v>0.005016064091220159</v>
      </c>
      <c r="AJ53" s="1">
        <f aca="true" t="shared" si="25" ref="AJ53:AJ116">AJ52+1</f>
        <v>2</v>
      </c>
      <c r="AK53" s="87">
        <f aca="true" t="shared" si="26" ref="AK53:AK116">SIN(RADIANS(AJ53))</f>
        <v>0.03489949670250097</v>
      </c>
      <c r="AL53" s="87">
        <f aca="true" t="shared" si="27" ref="AL53:AL116">ROUND(-1*LOG(AK53),5)</f>
        <v>1.45718</v>
      </c>
      <c r="AM53" s="87">
        <f aca="true" t="shared" si="28" ref="AM53:AM116">(AL53-AL54)*59/60</f>
        <v>0.17304700000000003</v>
      </c>
      <c r="AN53" s="115">
        <f aca="true" t="shared" si="29" ref="AN53:AN116">DEGREES(ASIN(10^(AM53-AL53)))-AJ53</f>
        <v>0.9797884037210873</v>
      </c>
      <c r="AO53" s="86">
        <f aca="true" t="shared" si="30" ref="AO53:AO116">59-60*AN53</f>
        <v>0.21269577673476192</v>
      </c>
      <c r="AP53" s="86">
        <f aca="true" t="shared" si="31" ref="AP53:AP116">590-600*AN53</f>
        <v>2.1269577673475624</v>
      </c>
      <c r="AQ53" s="104">
        <f aca="true" t="shared" si="32" ref="AQ53:AQ116">DEGREES(ABS(ASIN(10^(AM53-AL53))-ASIN(10^(-1*(AL53)))))</f>
        <v>0.9797845517518379</v>
      </c>
      <c r="AR53" s="104">
        <f aca="true" t="shared" si="33" ref="AR53:AR116">60*AQ53-60</f>
        <v>-1.2129268948897263</v>
      </c>
      <c r="AV53" s="1">
        <f aca="true" t="shared" si="34" ref="AV53:AV116">AV52+1</f>
        <v>2</v>
      </c>
      <c r="AW53" s="87">
        <f aca="true" t="shared" si="35" ref="AW53:AW116">TAN(RADIANS(AV53))</f>
        <v>0.03492076949174773</v>
      </c>
      <c r="AX53" s="87">
        <f aca="true" t="shared" si="36" ref="AX53:AX116">ROUND(-1*LOG(AW53),5)</f>
        <v>1.45692</v>
      </c>
      <c r="AY53" s="87">
        <f aca="true" t="shared" si="37" ref="AY53:AY116">(AX53-AX54)*59/60</f>
        <v>0.17338133333333336</v>
      </c>
      <c r="AZ53" s="115">
        <f aca="true" t="shared" si="38" ref="AZ53:AZ116">DEGREES(ATAN(10^(AY53-AX53)))-AV53</f>
        <v>0.9798345753862514</v>
      </c>
      <c r="BA53" s="104">
        <f aca="true" t="shared" si="39" ref="BA53:BA116">59-60*AZ53</f>
        <v>0.20992547682491391</v>
      </c>
      <c r="BB53" s="104">
        <f aca="true" t="shared" si="40" ref="BB53:BB116">590-600*AZ53</f>
        <v>2.099254768249125</v>
      </c>
      <c r="BC53" s="104">
        <f aca="true" t="shared" si="41" ref="BC53:BC116">DEGREES(ABS(ATAN(10^(AY53-AX53))-ATAN(10^(-1*(AX53)))))</f>
        <v>0.9798520836344453</v>
      </c>
      <c r="BD53" s="104">
        <f aca="true" t="shared" si="42" ref="BD53:BD116">60*BC53-60</f>
        <v>-1.2088749819332776</v>
      </c>
    </row>
    <row r="54" spans="8:56" ht="12.75">
      <c r="H54" s="86">
        <f t="shared" si="13"/>
        <v>1.03</v>
      </c>
      <c r="I54" s="87">
        <f t="shared" si="6"/>
        <v>0.012837224705172217</v>
      </c>
      <c r="J54" s="88">
        <f t="shared" si="14"/>
        <v>42</v>
      </c>
      <c r="K54" s="3">
        <f aca="true" t="shared" si="43" ref="K54:K117">IF((J53-J54)&gt;=1,"Yes","")</f>
      </c>
      <c r="M54" s="101">
        <f t="shared" si="15"/>
        <v>42</v>
      </c>
      <c r="N54" s="101">
        <f t="shared" si="16"/>
        <v>0</v>
      </c>
      <c r="O54" s="18">
        <f t="shared" si="7"/>
        <v>4.012392982088997E-06</v>
      </c>
      <c r="P54" s="1" t="str">
        <f t="shared" si="8"/>
        <v> </v>
      </c>
      <c r="S54" s="86">
        <f t="shared" si="17"/>
        <v>1.03</v>
      </c>
      <c r="T54" s="87">
        <f t="shared" si="9"/>
        <v>0.012837224705172217</v>
      </c>
      <c r="U54" s="88">
        <f t="shared" si="18"/>
        <v>42</v>
      </c>
      <c r="V54" s="3">
        <f aca="true" t="shared" si="44" ref="V54:V117">IF((U53-U54)&gt;=1,"Yes","")</f>
      </c>
      <c r="W54" s="101">
        <f t="shared" si="19"/>
        <v>42</v>
      </c>
      <c r="X54" s="101">
        <f t="shared" si="10"/>
        <v>0</v>
      </c>
      <c r="Y54" s="18">
        <f t="shared" si="11"/>
        <v>4.012392982088997E-06</v>
      </c>
      <c r="Z54" s="1" t="str">
        <f t="shared" si="12"/>
        <v> </v>
      </c>
      <c r="AB54" s="1">
        <f t="shared" si="20"/>
        <v>3</v>
      </c>
      <c r="AC54" s="87">
        <f t="shared" si="21"/>
        <v>0.052335956242943835</v>
      </c>
      <c r="AD54" s="87">
        <f t="shared" si="22"/>
        <v>1.281199836323954</v>
      </c>
      <c r="AE54" s="115">
        <f aca="true" t="shared" si="45" ref="AE54:AE117">AC54-AC53</f>
        <v>0.017436459540442865</v>
      </c>
      <c r="AF54" s="115">
        <f aca="true" t="shared" si="46" ref="AF54:AF117">AD53-AD54</f>
        <v>0.17598099977998016</v>
      </c>
      <c r="AG54" s="18">
        <f t="shared" si="23"/>
        <v>0.00029060765900738107</v>
      </c>
      <c r="AH54" s="115">
        <f t="shared" si="24"/>
        <v>0.0029330166629996696</v>
      </c>
      <c r="AJ54" s="1">
        <f t="shared" si="25"/>
        <v>3</v>
      </c>
      <c r="AK54" s="87">
        <f t="shared" si="26"/>
        <v>0.052335956242943835</v>
      </c>
      <c r="AL54" s="87">
        <f t="shared" si="27"/>
        <v>1.2812</v>
      </c>
      <c r="AM54" s="87">
        <f t="shared" si="28"/>
        <v>0.12270033333333323</v>
      </c>
      <c r="AN54" s="115">
        <f t="shared" si="29"/>
        <v>0.9808189845314845</v>
      </c>
      <c r="AO54" s="86">
        <f t="shared" si="30"/>
        <v>0.1508609281109301</v>
      </c>
      <c r="AP54" s="86">
        <f t="shared" si="31"/>
        <v>1.5086092811093295</v>
      </c>
      <c r="AQ54" s="104">
        <f t="shared" si="32"/>
        <v>0.9808201161997078</v>
      </c>
      <c r="AR54" s="104">
        <f t="shared" si="33"/>
        <v>-1.1507930280175316</v>
      </c>
      <c r="AV54" s="1">
        <f t="shared" si="34"/>
        <v>3</v>
      </c>
      <c r="AW54" s="87">
        <f t="shared" si="35"/>
        <v>0.05240777928304121</v>
      </c>
      <c r="AX54" s="87">
        <f t="shared" si="36"/>
        <v>1.2806</v>
      </c>
      <c r="AY54" s="87">
        <f t="shared" si="37"/>
        <v>0.12315266666666669</v>
      </c>
      <c r="AZ54" s="115">
        <f t="shared" si="38"/>
        <v>0.9808488192915874</v>
      </c>
      <c r="BA54" s="104">
        <f t="shared" si="39"/>
        <v>0.14907084250475577</v>
      </c>
      <c r="BB54" s="104">
        <f t="shared" si="40"/>
        <v>1.4907084250476146</v>
      </c>
      <c r="BC54" s="104">
        <f t="shared" si="41"/>
        <v>0.980819565726644</v>
      </c>
      <c r="BD54" s="104">
        <f t="shared" si="42"/>
        <v>-1.150826056401364</v>
      </c>
    </row>
    <row r="55" spans="8:56" ht="12.75">
      <c r="H55" s="86">
        <f t="shared" si="13"/>
        <v>1.04</v>
      </c>
      <c r="I55" s="87">
        <f t="shared" si="6"/>
        <v>0.01703333929878037</v>
      </c>
      <c r="J55" s="88">
        <f t="shared" si="14"/>
        <v>42</v>
      </c>
      <c r="K55" s="3">
        <f t="shared" si="43"/>
      </c>
      <c r="M55" s="101">
        <f t="shared" si="15"/>
        <v>41.6</v>
      </c>
      <c r="N55" s="101">
        <f t="shared" si="16"/>
        <v>0.3999999999999986</v>
      </c>
      <c r="O55" s="18">
        <f t="shared" si="7"/>
        <v>9.142998903044486E-05</v>
      </c>
      <c r="P55" s="1" t="str">
        <f t="shared" si="8"/>
        <v> </v>
      </c>
      <c r="S55" s="86">
        <f t="shared" si="17"/>
        <v>1.04</v>
      </c>
      <c r="T55" s="87">
        <f t="shared" si="9"/>
        <v>0.01703333929878037</v>
      </c>
      <c r="U55" s="88">
        <f t="shared" si="18"/>
        <v>42</v>
      </c>
      <c r="V55" s="3">
        <f t="shared" si="44"/>
      </c>
      <c r="W55" s="101">
        <f t="shared" si="19"/>
        <v>41.6</v>
      </c>
      <c r="X55" s="101">
        <f t="shared" si="10"/>
        <v>0.3999999999999986</v>
      </c>
      <c r="Y55" s="18">
        <f t="shared" si="11"/>
        <v>9.142998903044486E-05</v>
      </c>
      <c r="Z55" s="1" t="str">
        <f t="shared" si="12"/>
        <v> </v>
      </c>
      <c r="AB55" s="1">
        <f t="shared" si="20"/>
        <v>4</v>
      </c>
      <c r="AC55" s="87">
        <f t="shared" si="21"/>
        <v>0.0697564737441253</v>
      </c>
      <c r="AD55" s="87">
        <f t="shared" si="22"/>
        <v>1.1564154815183678</v>
      </c>
      <c r="AE55" s="115">
        <f t="shared" si="45"/>
        <v>0.017420517501181468</v>
      </c>
      <c r="AF55" s="115">
        <f t="shared" si="46"/>
        <v>0.12478435480558625</v>
      </c>
      <c r="AG55" s="18">
        <f t="shared" si="23"/>
        <v>0.00029034195835302444</v>
      </c>
      <c r="AH55" s="115">
        <f t="shared" si="24"/>
        <v>0.0020797392467597708</v>
      </c>
      <c r="AJ55" s="1">
        <f t="shared" si="25"/>
        <v>4</v>
      </c>
      <c r="AK55" s="87">
        <f t="shared" si="26"/>
        <v>0.0697564737441253</v>
      </c>
      <c r="AL55" s="87">
        <f t="shared" si="27"/>
        <v>1.15642</v>
      </c>
      <c r="AM55" s="87">
        <f t="shared" si="28"/>
        <v>0.09510799999999993</v>
      </c>
      <c r="AN55" s="115">
        <f t="shared" si="29"/>
        <v>0.9814745610738962</v>
      </c>
      <c r="AO55" s="86">
        <f t="shared" si="30"/>
        <v>0.11152633556622504</v>
      </c>
      <c r="AP55" s="86">
        <f t="shared" si="31"/>
        <v>1.1152633556622504</v>
      </c>
      <c r="AQ55" s="104">
        <f t="shared" si="32"/>
        <v>0.9815162453535294</v>
      </c>
      <c r="AR55" s="104">
        <f t="shared" si="33"/>
        <v>-1.1090252787882307</v>
      </c>
      <c r="AV55" s="1">
        <f t="shared" si="34"/>
        <v>4</v>
      </c>
      <c r="AW55" s="87">
        <f t="shared" si="35"/>
        <v>0.06992681194351041</v>
      </c>
      <c r="AX55" s="87">
        <f t="shared" si="36"/>
        <v>1.15536</v>
      </c>
      <c r="AY55" s="87">
        <f t="shared" si="37"/>
        <v>0.09568816666666667</v>
      </c>
      <c r="AZ55" s="115">
        <f t="shared" si="38"/>
        <v>0.9814363862553499</v>
      </c>
      <c r="BA55" s="104">
        <f t="shared" si="39"/>
        <v>0.11381682467900589</v>
      </c>
      <c r="BB55" s="104">
        <f t="shared" si="40"/>
        <v>1.1381682467900873</v>
      </c>
      <c r="BC55" s="104">
        <f t="shared" si="41"/>
        <v>0.9814706165634652</v>
      </c>
      <c r="BD55" s="104">
        <f t="shared" si="42"/>
        <v>-1.111763006192085</v>
      </c>
    </row>
    <row r="56" spans="8:56" ht="12.75">
      <c r="H56" s="86">
        <f t="shared" si="13"/>
        <v>1.05</v>
      </c>
      <c r="I56" s="87">
        <f t="shared" si="6"/>
        <v>0.021189299069938092</v>
      </c>
      <c r="J56" s="88">
        <f t="shared" si="14"/>
        <v>41</v>
      </c>
      <c r="K56" s="3" t="str">
        <f t="shared" si="43"/>
        <v>Yes</v>
      </c>
      <c r="M56" s="101">
        <f t="shared" si="15"/>
        <v>41.2</v>
      </c>
      <c r="N56" s="101">
        <f t="shared" si="16"/>
        <v>-0.20000000000000284</v>
      </c>
      <c r="O56" s="18">
        <f t="shared" si="7"/>
        <v>4.062612134969612E-05</v>
      </c>
      <c r="P56" s="1" t="str">
        <f t="shared" si="8"/>
        <v> </v>
      </c>
      <c r="S56" s="86">
        <f t="shared" si="17"/>
        <v>1.05</v>
      </c>
      <c r="T56" s="87">
        <f t="shared" si="9"/>
        <v>0.021189299069938092</v>
      </c>
      <c r="U56" s="88">
        <f t="shared" si="18"/>
        <v>41</v>
      </c>
      <c r="V56" s="3" t="str">
        <f t="shared" si="44"/>
        <v>Yes</v>
      </c>
      <c r="W56" s="101">
        <f t="shared" si="19"/>
        <v>41.2</v>
      </c>
      <c r="X56" s="101">
        <f t="shared" si="10"/>
        <v>-0.20000000000000284</v>
      </c>
      <c r="Y56" s="18">
        <f t="shared" si="11"/>
        <v>-4.062612134969612E-05</v>
      </c>
      <c r="Z56" s="1" t="str">
        <f t="shared" si="12"/>
        <v> </v>
      </c>
      <c r="AB56" s="1">
        <f t="shared" si="20"/>
        <v>5</v>
      </c>
      <c r="AC56" s="87">
        <f t="shared" si="21"/>
        <v>0.08715574274765817</v>
      </c>
      <c r="AD56" s="87">
        <f t="shared" si="22"/>
        <v>1.0597039916698798</v>
      </c>
      <c r="AE56" s="115">
        <f t="shared" si="45"/>
        <v>0.017399269003532863</v>
      </c>
      <c r="AF56" s="115">
        <f t="shared" si="46"/>
        <v>0.09671148984848799</v>
      </c>
      <c r="AG56" s="18">
        <f t="shared" si="23"/>
        <v>0.0002899878167255477</v>
      </c>
      <c r="AH56" s="115">
        <f t="shared" si="24"/>
        <v>0.0016118581641414663</v>
      </c>
      <c r="AJ56" s="1">
        <f t="shared" si="25"/>
        <v>5</v>
      </c>
      <c r="AK56" s="87">
        <f t="shared" si="26"/>
        <v>0.08715574274765817</v>
      </c>
      <c r="AL56" s="87">
        <f t="shared" si="27"/>
        <v>1.0597</v>
      </c>
      <c r="AM56" s="87">
        <f t="shared" si="28"/>
        <v>0.07761450000000006</v>
      </c>
      <c r="AN56" s="115">
        <f t="shared" si="29"/>
        <v>0.9817237569906636</v>
      </c>
      <c r="AO56" s="86">
        <f t="shared" si="30"/>
        <v>0.09657458056018697</v>
      </c>
      <c r="AP56" s="86">
        <f t="shared" si="31"/>
        <v>0.9657458056018413</v>
      </c>
      <c r="AQ56" s="104">
        <f t="shared" si="32"/>
        <v>0.9816776839652429</v>
      </c>
      <c r="AR56" s="104">
        <f t="shared" si="33"/>
        <v>-1.099338962085426</v>
      </c>
      <c r="AV56" s="1">
        <f t="shared" si="34"/>
        <v>5</v>
      </c>
      <c r="AW56" s="87">
        <f t="shared" si="35"/>
        <v>0.08748866352592401</v>
      </c>
      <c r="AX56" s="87">
        <f t="shared" si="36"/>
        <v>1.05805</v>
      </c>
      <c r="AY56" s="87">
        <f t="shared" si="37"/>
        <v>0.07834216666666657</v>
      </c>
      <c r="AZ56" s="115">
        <f t="shared" si="38"/>
        <v>0.9818133681702195</v>
      </c>
      <c r="BA56" s="104">
        <f t="shared" si="39"/>
        <v>0.09119790978682829</v>
      </c>
      <c r="BB56" s="104">
        <f t="shared" si="40"/>
        <v>0.9119790978683113</v>
      </c>
      <c r="BC56" s="104">
        <f t="shared" si="41"/>
        <v>0.9818337837425929</v>
      </c>
      <c r="BD56" s="104">
        <f t="shared" si="42"/>
        <v>-1.0899729754444252</v>
      </c>
    </row>
    <row r="57" spans="8:56" ht="12.75">
      <c r="H57" s="86">
        <f t="shared" si="13"/>
        <v>1.06</v>
      </c>
      <c r="I57" s="87">
        <f t="shared" si="6"/>
        <v>0.02530586526477026</v>
      </c>
      <c r="J57" s="88">
        <f t="shared" si="14"/>
        <v>41</v>
      </c>
      <c r="K57" s="3">
        <f t="shared" si="43"/>
      </c>
      <c r="M57" s="101">
        <f t="shared" si="15"/>
        <v>40.8</v>
      </c>
      <c r="N57" s="101">
        <f t="shared" si="16"/>
        <v>0.20000000000000284</v>
      </c>
      <c r="O57" s="18">
        <f t="shared" si="7"/>
        <v>4.470124892308469E-05</v>
      </c>
      <c r="P57" s="1" t="str">
        <f t="shared" si="8"/>
        <v> </v>
      </c>
      <c r="S57" s="86">
        <f t="shared" si="17"/>
        <v>1.06</v>
      </c>
      <c r="T57" s="87">
        <f t="shared" si="9"/>
        <v>0.02530586526477026</v>
      </c>
      <c r="U57" s="88">
        <f t="shared" si="18"/>
        <v>41</v>
      </c>
      <c r="V57" s="3">
        <f t="shared" si="44"/>
      </c>
      <c r="W57" s="101">
        <f t="shared" si="19"/>
        <v>40.8</v>
      </c>
      <c r="X57" s="101">
        <f t="shared" si="10"/>
        <v>0.20000000000000284</v>
      </c>
      <c r="Y57" s="18">
        <f t="shared" si="11"/>
        <v>4.470124892308469E-05</v>
      </c>
      <c r="Z57" s="1" t="str">
        <f t="shared" si="12"/>
        <v> </v>
      </c>
      <c r="AB57" s="1">
        <f t="shared" si="20"/>
        <v>6</v>
      </c>
      <c r="AC57" s="87">
        <f t="shared" si="21"/>
        <v>0.10452846326765347</v>
      </c>
      <c r="AD57" s="87">
        <f t="shared" si="22"/>
        <v>0.9807654343672229</v>
      </c>
      <c r="AE57" s="115">
        <f t="shared" si="45"/>
        <v>0.017372720519995305</v>
      </c>
      <c r="AF57" s="115">
        <f t="shared" si="46"/>
        <v>0.07893855730265698</v>
      </c>
      <c r="AG57" s="18">
        <f t="shared" si="23"/>
        <v>0.00028954534199992176</v>
      </c>
      <c r="AH57" s="115">
        <f t="shared" si="24"/>
        <v>0.0013156426217109495</v>
      </c>
      <c r="AI57" s="115"/>
      <c r="AJ57" s="1">
        <f t="shared" si="25"/>
        <v>6</v>
      </c>
      <c r="AK57" s="87">
        <f t="shared" si="26"/>
        <v>0.10452846326765347</v>
      </c>
      <c r="AL57" s="87">
        <f t="shared" si="27"/>
        <v>0.98077</v>
      </c>
      <c r="AM57" s="87">
        <f t="shared" si="28"/>
        <v>0.06554900000000005</v>
      </c>
      <c r="AN57" s="115">
        <f t="shared" si="29"/>
        <v>0.9819542692337828</v>
      </c>
      <c r="AO57" s="86">
        <f t="shared" si="30"/>
        <v>0.08274384597302742</v>
      </c>
      <c r="AP57" s="86">
        <f t="shared" si="31"/>
        <v>0.8274384597302742</v>
      </c>
      <c r="AQ57" s="104">
        <f t="shared" si="32"/>
        <v>0.9820175770316643</v>
      </c>
      <c r="AR57" s="104">
        <f t="shared" si="33"/>
        <v>-1.0789453781001441</v>
      </c>
      <c r="AV57" s="1">
        <f t="shared" si="34"/>
        <v>6</v>
      </c>
      <c r="AW57" s="87">
        <f t="shared" si="35"/>
        <v>0.10510423526567647</v>
      </c>
      <c r="AX57" s="87">
        <f t="shared" si="36"/>
        <v>0.97838</v>
      </c>
      <c r="AY57" s="87">
        <f t="shared" si="37"/>
        <v>0.06639466666666669</v>
      </c>
      <c r="AZ57" s="115">
        <f t="shared" si="38"/>
        <v>0.9820044047700227</v>
      </c>
      <c r="BA57" s="104">
        <f t="shared" si="39"/>
        <v>0.07973571379864097</v>
      </c>
      <c r="BB57" s="104">
        <f t="shared" si="40"/>
        <v>0.7973571379864097</v>
      </c>
      <c r="BC57" s="104">
        <f t="shared" si="41"/>
        <v>0.9820073760792437</v>
      </c>
      <c r="BD57" s="104">
        <f t="shared" si="42"/>
        <v>-1.079557435245377</v>
      </c>
    </row>
    <row r="58" spans="8:56" ht="12.75">
      <c r="H58" s="86">
        <f t="shared" si="13"/>
        <v>1.07</v>
      </c>
      <c r="I58" s="87">
        <f t="shared" si="6"/>
        <v>0.029383777685209667</v>
      </c>
      <c r="J58" s="88">
        <f t="shared" si="14"/>
        <v>40</v>
      </c>
      <c r="K58" s="3" t="str">
        <f t="shared" si="43"/>
        <v>Yes</v>
      </c>
      <c r="M58" s="101">
        <f t="shared" si="15"/>
        <v>40.4</v>
      </c>
      <c r="N58" s="101">
        <f t="shared" si="16"/>
        <v>-0.3999999999999986</v>
      </c>
      <c r="O58" s="18">
        <f t="shared" si="7"/>
        <v>9.357919513997004E-05</v>
      </c>
      <c r="P58" s="1" t="str">
        <f t="shared" si="8"/>
        <v> </v>
      </c>
      <c r="S58" s="86">
        <f t="shared" si="17"/>
        <v>1.07</v>
      </c>
      <c r="T58" s="87">
        <f t="shared" si="9"/>
        <v>0.029383777685209667</v>
      </c>
      <c r="U58" s="88">
        <f t="shared" si="18"/>
        <v>40</v>
      </c>
      <c r="V58" s="3" t="str">
        <f t="shared" si="44"/>
        <v>Yes</v>
      </c>
      <c r="W58" s="101">
        <f t="shared" si="19"/>
        <v>40.4</v>
      </c>
      <c r="X58" s="101">
        <f t="shared" si="10"/>
        <v>-0.3999999999999986</v>
      </c>
      <c r="Y58" s="18">
        <f t="shared" si="11"/>
        <v>-9.357919513997004E-05</v>
      </c>
      <c r="Z58" s="1" t="str">
        <f t="shared" si="12"/>
        <v> </v>
      </c>
      <c r="AB58" s="1">
        <f t="shared" si="20"/>
        <v>7</v>
      </c>
      <c r="AC58" s="87">
        <f t="shared" si="21"/>
        <v>0.12186934340514748</v>
      </c>
      <c r="AD58" s="87">
        <f t="shared" si="22"/>
        <v>0.914105528708319</v>
      </c>
      <c r="AE58" s="115">
        <f t="shared" si="45"/>
        <v>0.017340880137494005</v>
      </c>
      <c r="AF58" s="115">
        <f t="shared" si="46"/>
        <v>0.0666599056589039</v>
      </c>
      <c r="AG58" s="18">
        <f t="shared" si="23"/>
        <v>0.0002890146689582334</v>
      </c>
      <c r="AH58" s="115">
        <f t="shared" si="24"/>
        <v>0.0011109984276483982</v>
      </c>
      <c r="AJ58" s="1">
        <f t="shared" si="25"/>
        <v>7</v>
      </c>
      <c r="AK58" s="87">
        <f t="shared" si="26"/>
        <v>0.12186934340514748</v>
      </c>
      <c r="AL58" s="87">
        <f t="shared" si="27"/>
        <v>0.91411</v>
      </c>
      <c r="AM58" s="87">
        <f t="shared" si="28"/>
        <v>0.05670883333333333</v>
      </c>
      <c r="AN58" s="115">
        <f t="shared" si="29"/>
        <v>0.9822856619172926</v>
      </c>
      <c r="AO58" s="86">
        <f t="shared" si="30"/>
        <v>0.06286028496244</v>
      </c>
      <c r="AP58" s="86">
        <f t="shared" si="31"/>
        <v>0.6286028496244853</v>
      </c>
      <c r="AQ58" s="104">
        <f t="shared" si="32"/>
        <v>0.9823580909716213</v>
      </c>
      <c r="AR58" s="104">
        <f t="shared" si="33"/>
        <v>-1.0585145417027206</v>
      </c>
      <c r="AV58" s="1">
        <f t="shared" si="34"/>
        <v>7</v>
      </c>
      <c r="AW58" s="87">
        <f t="shared" si="35"/>
        <v>0.1227845609029046</v>
      </c>
      <c r="AX58" s="87">
        <f t="shared" si="36"/>
        <v>0.91086</v>
      </c>
      <c r="AY58" s="87">
        <f t="shared" si="37"/>
        <v>0.05768233333333338</v>
      </c>
      <c r="AZ58" s="115">
        <f t="shared" si="38"/>
        <v>0.9821972154202383</v>
      </c>
      <c r="BA58" s="104">
        <f t="shared" si="39"/>
        <v>0.0681670747857055</v>
      </c>
      <c r="BB58" s="104">
        <f t="shared" si="40"/>
        <v>0.6816707478569697</v>
      </c>
      <c r="BC58" s="104">
        <f t="shared" si="41"/>
        <v>0.9822572412659512</v>
      </c>
      <c r="BD58" s="104">
        <f t="shared" si="42"/>
        <v>-1.0645655240429335</v>
      </c>
    </row>
    <row r="59" spans="8:56" ht="12.75">
      <c r="H59" s="86">
        <f t="shared" si="13"/>
        <v>1.08</v>
      </c>
      <c r="I59" s="87">
        <f t="shared" si="6"/>
        <v>0.03342375548694973</v>
      </c>
      <c r="J59" s="88">
        <f t="shared" si="14"/>
        <v>40</v>
      </c>
      <c r="K59" s="3">
        <f t="shared" si="43"/>
      </c>
      <c r="M59" s="101">
        <f t="shared" si="15"/>
        <v>40</v>
      </c>
      <c r="N59" s="101">
        <f t="shared" si="16"/>
        <v>0</v>
      </c>
      <c r="O59" s="18">
        <f t="shared" si="7"/>
        <v>1.0341617524334268E-05</v>
      </c>
      <c r="P59" s="1" t="str">
        <f t="shared" si="8"/>
        <v> </v>
      </c>
      <c r="S59" s="86">
        <f t="shared" si="17"/>
        <v>1.08</v>
      </c>
      <c r="T59" s="87">
        <f t="shared" si="9"/>
        <v>0.03342375548694973</v>
      </c>
      <c r="U59" s="88">
        <f t="shared" si="18"/>
        <v>40</v>
      </c>
      <c r="V59" s="3">
        <f t="shared" si="44"/>
      </c>
      <c r="W59" s="101">
        <f t="shared" si="19"/>
        <v>40</v>
      </c>
      <c r="X59" s="101">
        <f t="shared" si="10"/>
        <v>0</v>
      </c>
      <c r="Y59" s="18">
        <f t="shared" si="11"/>
        <v>-1.0341617524334268E-05</v>
      </c>
      <c r="Z59" s="1" t="str">
        <f t="shared" si="12"/>
        <v> </v>
      </c>
      <c r="AB59" s="1">
        <f t="shared" si="20"/>
        <v>8</v>
      </c>
      <c r="AC59" s="87">
        <f t="shared" si="21"/>
        <v>0.13917310096006544</v>
      </c>
      <c r="AD59" s="87">
        <f t="shared" si="22"/>
        <v>0.856444696000484</v>
      </c>
      <c r="AE59" s="115">
        <f t="shared" si="45"/>
        <v>0.017303757554917962</v>
      </c>
      <c r="AF59" s="115">
        <f t="shared" si="46"/>
        <v>0.05766083270783495</v>
      </c>
      <c r="AG59" s="18">
        <f t="shared" si="23"/>
        <v>0.0002883959592486327</v>
      </c>
      <c r="AH59" s="115">
        <f t="shared" si="24"/>
        <v>0.0009610138784639159</v>
      </c>
      <c r="AJ59" s="1">
        <f t="shared" si="25"/>
        <v>8</v>
      </c>
      <c r="AK59" s="87">
        <f t="shared" si="26"/>
        <v>0.13917310096006544</v>
      </c>
      <c r="AL59" s="87">
        <f t="shared" si="27"/>
        <v>0.85644</v>
      </c>
      <c r="AM59" s="87">
        <f t="shared" si="28"/>
        <v>0.04992383333333331</v>
      </c>
      <c r="AN59" s="115">
        <f t="shared" si="29"/>
        <v>0.9822857361958359</v>
      </c>
      <c r="AO59" s="86">
        <f t="shared" si="30"/>
        <v>0.06285582824984459</v>
      </c>
      <c r="AP59" s="86">
        <f t="shared" si="31"/>
        <v>0.6285582824984886</v>
      </c>
      <c r="AQ59" s="104">
        <f t="shared" si="32"/>
        <v>0.9821986656279383</v>
      </c>
      <c r="AR59" s="104">
        <f t="shared" si="33"/>
        <v>-1.068080062323702</v>
      </c>
      <c r="AV59" s="1">
        <f t="shared" si="34"/>
        <v>8</v>
      </c>
      <c r="AW59" s="87">
        <f t="shared" si="35"/>
        <v>0.14054083470239145</v>
      </c>
      <c r="AX59" s="87">
        <f t="shared" si="36"/>
        <v>0.8522</v>
      </c>
      <c r="AY59" s="87">
        <f t="shared" si="37"/>
        <v>0.051044833333333345</v>
      </c>
      <c r="AZ59" s="115">
        <f t="shared" si="38"/>
        <v>0.9823299333600506</v>
      </c>
      <c r="BA59" s="104">
        <f t="shared" si="39"/>
        <v>0.060203998396964664</v>
      </c>
      <c r="BB59" s="104">
        <f t="shared" si="40"/>
        <v>0.6020399839696893</v>
      </c>
      <c r="BC59" s="104">
        <f t="shared" si="41"/>
        <v>0.9823759083327426</v>
      </c>
      <c r="BD59" s="104">
        <f t="shared" si="42"/>
        <v>-1.057445500035442</v>
      </c>
    </row>
    <row r="60" spans="8:56" ht="12.75">
      <c r="H60" s="86">
        <f t="shared" si="13"/>
        <v>1.09</v>
      </c>
      <c r="I60" s="87">
        <f t="shared" si="6"/>
        <v>0.037426497940623665</v>
      </c>
      <c r="J60" s="88">
        <f t="shared" si="14"/>
        <v>40</v>
      </c>
      <c r="K60" s="3">
        <f t="shared" si="43"/>
      </c>
      <c r="M60" s="101">
        <f t="shared" si="15"/>
        <v>39.7</v>
      </c>
      <c r="N60" s="101">
        <f t="shared" si="16"/>
        <v>0.29999999999999716</v>
      </c>
      <c r="O60" s="18">
        <f t="shared" si="7"/>
        <v>7.289596009107946E-05</v>
      </c>
      <c r="P60" s="1" t="str">
        <f t="shared" si="8"/>
        <v> </v>
      </c>
      <c r="S60" s="86">
        <f t="shared" si="17"/>
        <v>1.09</v>
      </c>
      <c r="T60" s="87">
        <f t="shared" si="9"/>
        <v>0.037426497940623665</v>
      </c>
      <c r="U60" s="88">
        <f t="shared" si="18"/>
        <v>40</v>
      </c>
      <c r="V60" s="3">
        <f t="shared" si="44"/>
      </c>
      <c r="W60" s="101">
        <f t="shared" si="19"/>
        <v>39.7</v>
      </c>
      <c r="X60" s="101">
        <f t="shared" si="10"/>
        <v>0.29999999999999716</v>
      </c>
      <c r="Y60" s="18">
        <f t="shared" si="11"/>
        <v>7.289596009107946E-05</v>
      </c>
      <c r="Z60" s="1" t="str">
        <f t="shared" si="12"/>
        <v> </v>
      </c>
      <c r="AB60" s="1">
        <f t="shared" si="20"/>
        <v>9</v>
      </c>
      <c r="AC60" s="87">
        <f t="shared" si="21"/>
        <v>0.15643446504023087</v>
      </c>
      <c r="AD60" s="87">
        <f t="shared" si="22"/>
        <v>0.8056675586430111</v>
      </c>
      <c r="AE60" s="115">
        <f t="shared" si="45"/>
        <v>0.01726136408016543</v>
      </c>
      <c r="AF60" s="115">
        <f t="shared" si="46"/>
        <v>0.05077713735747291</v>
      </c>
      <c r="AG60" s="18">
        <f t="shared" si="23"/>
        <v>0.00028768940133609054</v>
      </c>
      <c r="AH60" s="115">
        <f t="shared" si="24"/>
        <v>0.0008462856226245485</v>
      </c>
      <c r="AJ60" s="1">
        <f t="shared" si="25"/>
        <v>9</v>
      </c>
      <c r="AK60" s="87">
        <f t="shared" si="26"/>
        <v>0.15643446504023087</v>
      </c>
      <c r="AL60" s="87">
        <f t="shared" si="27"/>
        <v>0.80567</v>
      </c>
      <c r="AM60" s="87">
        <f t="shared" si="28"/>
        <v>0.04458433333333338</v>
      </c>
      <c r="AN60" s="115">
        <f t="shared" si="29"/>
        <v>0.9824316933983486</v>
      </c>
      <c r="AO60" s="86">
        <f t="shared" si="30"/>
        <v>0.05409839609908573</v>
      </c>
      <c r="AP60" s="86">
        <f t="shared" si="31"/>
        <v>0.5409839609908431</v>
      </c>
      <c r="AQ60" s="104">
        <f t="shared" si="32"/>
        <v>0.9824827063993609</v>
      </c>
      <c r="AR60" s="104">
        <f t="shared" si="33"/>
        <v>-1.05103761603835</v>
      </c>
      <c r="AV60" s="1">
        <f t="shared" si="34"/>
        <v>9</v>
      </c>
      <c r="AW60" s="87">
        <f t="shared" si="35"/>
        <v>0.15838444032453627</v>
      </c>
      <c r="AX60" s="87">
        <f t="shared" si="36"/>
        <v>0.80029</v>
      </c>
      <c r="AY60" s="87">
        <f t="shared" si="37"/>
        <v>0.0458331666666666</v>
      </c>
      <c r="AZ60" s="115">
        <f t="shared" si="38"/>
        <v>0.9825161984093587</v>
      </c>
      <c r="BA60" s="104">
        <f t="shared" si="39"/>
        <v>0.04902809543848008</v>
      </c>
      <c r="BB60" s="104">
        <f t="shared" si="40"/>
        <v>0.4902809543848434</v>
      </c>
      <c r="BC60" s="104">
        <f t="shared" si="41"/>
        <v>0.9825674497456607</v>
      </c>
      <c r="BD60" s="104">
        <f t="shared" si="42"/>
        <v>-1.045953015260359</v>
      </c>
    </row>
    <row r="61" spans="8:56" ht="12.75">
      <c r="H61" s="86">
        <f t="shared" si="13"/>
        <v>1.1</v>
      </c>
      <c r="I61" s="87">
        <f t="shared" si="6"/>
        <v>0.04139268515822508</v>
      </c>
      <c r="J61" s="88">
        <f t="shared" si="14"/>
        <v>39</v>
      </c>
      <c r="K61" s="3" t="str">
        <f t="shared" si="43"/>
        <v>Yes</v>
      </c>
      <c r="M61" s="101">
        <f t="shared" si="15"/>
        <v>39.3</v>
      </c>
      <c r="N61" s="101">
        <f t="shared" si="16"/>
        <v>-0.29999999999999716</v>
      </c>
      <c r="O61" s="18">
        <f t="shared" si="7"/>
        <v>7.36960214753335E-05</v>
      </c>
      <c r="P61" s="1" t="str">
        <f t="shared" si="8"/>
        <v> </v>
      </c>
      <c r="S61" s="86">
        <f t="shared" si="17"/>
        <v>1.1</v>
      </c>
      <c r="T61" s="87">
        <f t="shared" si="9"/>
        <v>0.04139268515822508</v>
      </c>
      <c r="U61" s="88">
        <f t="shared" si="18"/>
        <v>39</v>
      </c>
      <c r="V61" s="3" t="str">
        <f t="shared" si="44"/>
        <v>Yes</v>
      </c>
      <c r="W61" s="101">
        <f t="shared" si="19"/>
        <v>39.3</v>
      </c>
      <c r="X61" s="101">
        <f t="shared" si="10"/>
        <v>-0.29999999999999716</v>
      </c>
      <c r="Y61" s="18">
        <f t="shared" si="11"/>
        <v>-7.36960214753335E-05</v>
      </c>
      <c r="Z61" s="1" t="str">
        <f t="shared" si="12"/>
        <v> </v>
      </c>
      <c r="AB61" s="1">
        <f t="shared" si="20"/>
        <v>10</v>
      </c>
      <c r="AC61" s="87">
        <f t="shared" si="21"/>
        <v>0.17364817766693033</v>
      </c>
      <c r="AD61" s="87">
        <f t="shared" si="22"/>
        <v>0.7603297699883995</v>
      </c>
      <c r="AE61" s="115">
        <f t="shared" si="45"/>
        <v>0.017213712626699462</v>
      </c>
      <c r="AF61" s="115">
        <f t="shared" si="46"/>
        <v>0.04533778865461158</v>
      </c>
      <c r="AG61" s="18">
        <f t="shared" si="23"/>
        <v>0.00028689521044499103</v>
      </c>
      <c r="AH61" s="115">
        <f t="shared" si="24"/>
        <v>0.0007556298109101929</v>
      </c>
      <c r="AJ61" s="1">
        <f t="shared" si="25"/>
        <v>10</v>
      </c>
      <c r="AK61" s="87">
        <f t="shared" si="26"/>
        <v>0.17364817766693033</v>
      </c>
      <c r="AL61" s="87">
        <f t="shared" si="27"/>
        <v>0.76033</v>
      </c>
      <c r="AM61" s="87">
        <f t="shared" si="28"/>
        <v>0.04024783333333325</v>
      </c>
      <c r="AN61" s="115">
        <f t="shared" si="29"/>
        <v>0.9825501458858064</v>
      </c>
      <c r="AO61" s="86">
        <f t="shared" si="30"/>
        <v>0.046991246851618484</v>
      </c>
      <c r="AP61" s="86">
        <f t="shared" si="31"/>
        <v>0.46991246851621327</v>
      </c>
      <c r="AQ61" s="104">
        <f t="shared" si="32"/>
        <v>0.9825554965379003</v>
      </c>
      <c r="AR61" s="104">
        <f t="shared" si="33"/>
        <v>-1.046670207725981</v>
      </c>
      <c r="AV61" s="1">
        <f t="shared" si="34"/>
        <v>10</v>
      </c>
      <c r="AW61" s="87">
        <f t="shared" si="35"/>
        <v>0.17632698070846498</v>
      </c>
      <c r="AX61" s="87">
        <f t="shared" si="36"/>
        <v>0.75368</v>
      </c>
      <c r="AY61" s="87">
        <f t="shared" si="37"/>
        <v>0.04162449999999998</v>
      </c>
      <c r="AZ61" s="115">
        <f t="shared" si="38"/>
        <v>0.982523805894127</v>
      </c>
      <c r="BA61" s="104">
        <f t="shared" si="39"/>
        <v>0.04857164635237865</v>
      </c>
      <c r="BB61" s="104">
        <f t="shared" si="40"/>
        <v>0.4857164635237723</v>
      </c>
      <c r="BC61" s="104">
        <f t="shared" si="41"/>
        <v>0.9824960792219997</v>
      </c>
      <c r="BD61" s="104">
        <f t="shared" si="42"/>
        <v>-1.0502352466800176</v>
      </c>
    </row>
    <row r="62" spans="8:56" ht="12.75">
      <c r="H62" s="86">
        <f t="shared" si="13"/>
        <v>1.11</v>
      </c>
      <c r="I62" s="87">
        <f t="shared" si="6"/>
        <v>0.045322978786657475</v>
      </c>
      <c r="J62" s="88">
        <f t="shared" si="14"/>
        <v>39</v>
      </c>
      <c r="K62" s="3">
        <f t="shared" si="43"/>
      </c>
      <c r="M62" s="101">
        <f t="shared" si="15"/>
        <v>39</v>
      </c>
      <c r="N62" s="101">
        <f t="shared" si="16"/>
        <v>0</v>
      </c>
      <c r="O62" s="18">
        <f t="shared" si="7"/>
        <v>7.452196511215092E-06</v>
      </c>
      <c r="P62" s="1" t="str">
        <f t="shared" si="8"/>
        <v> </v>
      </c>
      <c r="S62" s="86">
        <f t="shared" si="17"/>
        <v>1.11</v>
      </c>
      <c r="T62" s="87">
        <f t="shared" si="9"/>
        <v>0.045322978786657475</v>
      </c>
      <c r="U62" s="88">
        <f t="shared" si="18"/>
        <v>39</v>
      </c>
      <c r="V62" s="3">
        <f t="shared" si="44"/>
      </c>
      <c r="W62" s="101">
        <f t="shared" si="19"/>
        <v>39</v>
      </c>
      <c r="X62" s="101">
        <f t="shared" si="10"/>
        <v>0</v>
      </c>
      <c r="Y62" s="18">
        <f t="shared" si="11"/>
        <v>7.452196511215092E-06</v>
      </c>
      <c r="Z62" s="1" t="str">
        <f t="shared" si="12"/>
        <v> </v>
      </c>
      <c r="AB62" s="1">
        <f t="shared" si="20"/>
        <v>11</v>
      </c>
      <c r="AC62" s="87">
        <f t="shared" si="21"/>
        <v>0.1908089953765448</v>
      </c>
      <c r="AD62" s="87">
        <f t="shared" si="22"/>
        <v>0.7194011550495941</v>
      </c>
      <c r="AE62" s="115">
        <f t="shared" si="45"/>
        <v>0.017160817709614473</v>
      </c>
      <c r="AF62" s="115">
        <f t="shared" si="46"/>
        <v>0.0409286149388054</v>
      </c>
      <c r="AG62" s="18">
        <f t="shared" si="23"/>
        <v>0.00028601362849357457</v>
      </c>
      <c r="AH62" s="115">
        <f t="shared" si="24"/>
        <v>0.0006821435823134232</v>
      </c>
      <c r="AJ62" s="1">
        <f t="shared" si="25"/>
        <v>11</v>
      </c>
      <c r="AK62" s="87">
        <f t="shared" si="26"/>
        <v>0.1908089953765448</v>
      </c>
      <c r="AL62" s="87">
        <f t="shared" si="27"/>
        <v>0.7194</v>
      </c>
      <c r="AM62" s="87">
        <f t="shared" si="28"/>
        <v>0.036658666666666756</v>
      </c>
      <c r="AN62" s="115">
        <f t="shared" si="29"/>
        <v>0.9826199485230056</v>
      </c>
      <c r="AO62" s="86">
        <f t="shared" si="30"/>
        <v>0.042803088619663754</v>
      </c>
      <c r="AP62" s="86">
        <f t="shared" si="31"/>
        <v>0.42803088619666596</v>
      </c>
      <c r="AQ62" s="104">
        <f t="shared" si="32"/>
        <v>0.9825903280615033</v>
      </c>
      <c r="AR62" s="104">
        <f t="shared" si="33"/>
        <v>-1.0445803163098049</v>
      </c>
      <c r="AV62" s="1">
        <f t="shared" si="34"/>
        <v>11</v>
      </c>
      <c r="AW62" s="87">
        <f t="shared" si="35"/>
        <v>0.19438030913771848</v>
      </c>
      <c r="AX62" s="87">
        <f t="shared" si="36"/>
        <v>0.71135</v>
      </c>
      <c r="AY62" s="87">
        <f t="shared" si="37"/>
        <v>0.038173000000000075</v>
      </c>
      <c r="AZ62" s="115">
        <f t="shared" si="38"/>
        <v>0.9825317535556817</v>
      </c>
      <c r="BA62" s="104">
        <f t="shared" si="39"/>
        <v>0.0480947866590995</v>
      </c>
      <c r="BB62" s="104">
        <f t="shared" si="40"/>
        <v>0.4809478665910092</v>
      </c>
      <c r="BC62" s="104">
        <f t="shared" si="41"/>
        <v>0.9825878090147735</v>
      </c>
      <c r="BD62" s="104">
        <f t="shared" si="42"/>
        <v>-1.044731459113592</v>
      </c>
    </row>
    <row r="63" spans="8:56" ht="12.75">
      <c r="H63" s="86">
        <f t="shared" si="13"/>
        <v>1.12</v>
      </c>
      <c r="I63" s="87">
        <f t="shared" si="6"/>
        <v>0.04921802267018165</v>
      </c>
      <c r="J63" s="88">
        <f t="shared" si="14"/>
        <v>39</v>
      </c>
      <c r="K63" s="3">
        <f t="shared" si="43"/>
      </c>
      <c r="M63" s="101">
        <f t="shared" si="15"/>
        <v>38.6</v>
      </c>
      <c r="N63" s="101">
        <f t="shared" si="16"/>
        <v>0.3999999999999986</v>
      </c>
      <c r="O63" s="18">
        <f t="shared" si="7"/>
        <v>8.860041449776368E-05</v>
      </c>
      <c r="P63" s="1" t="str">
        <f t="shared" si="8"/>
        <v> </v>
      </c>
      <c r="S63" s="86">
        <f t="shared" si="17"/>
        <v>1.12</v>
      </c>
      <c r="T63" s="87">
        <f t="shared" si="9"/>
        <v>0.04921802267018165</v>
      </c>
      <c r="U63" s="88">
        <f t="shared" si="18"/>
        <v>39</v>
      </c>
      <c r="V63" s="3">
        <f t="shared" si="44"/>
      </c>
      <c r="W63" s="101">
        <f t="shared" si="19"/>
        <v>38.6</v>
      </c>
      <c r="X63" s="101">
        <f t="shared" si="10"/>
        <v>0.3999999999999986</v>
      </c>
      <c r="Y63" s="18">
        <f t="shared" si="11"/>
        <v>8.860041449776368E-05</v>
      </c>
      <c r="Z63" s="1" t="str">
        <f t="shared" si="12"/>
        <v> </v>
      </c>
      <c r="AB63" s="1">
        <f t="shared" si="20"/>
        <v>12</v>
      </c>
      <c r="AC63" s="87">
        <f t="shared" si="21"/>
        <v>0.20791169081775934</v>
      </c>
      <c r="AD63" s="87">
        <f t="shared" si="22"/>
        <v>0.6821210897214758</v>
      </c>
      <c r="AE63" s="115">
        <f t="shared" si="45"/>
        <v>0.017102695441214538</v>
      </c>
      <c r="AF63" s="115">
        <f t="shared" si="46"/>
        <v>0.03728006532811834</v>
      </c>
      <c r="AG63" s="18">
        <f t="shared" si="23"/>
        <v>0.0002850449240202423</v>
      </c>
      <c r="AH63" s="115">
        <f t="shared" si="24"/>
        <v>0.0006213344221353056</v>
      </c>
      <c r="AJ63" s="1">
        <f t="shared" si="25"/>
        <v>12</v>
      </c>
      <c r="AK63" s="87">
        <f t="shared" si="26"/>
        <v>0.20791169081775934</v>
      </c>
      <c r="AL63" s="87">
        <f t="shared" si="27"/>
        <v>0.68212</v>
      </c>
      <c r="AM63" s="87">
        <f t="shared" si="28"/>
        <v>0.0336398333333333</v>
      </c>
      <c r="AN63" s="115">
        <f t="shared" si="29"/>
        <v>0.9827056504213907</v>
      </c>
      <c r="AO63" s="86">
        <f t="shared" si="30"/>
        <v>0.037660974716558826</v>
      </c>
      <c r="AP63" s="86">
        <f t="shared" si="31"/>
        <v>0.3766097471656167</v>
      </c>
      <c r="AQ63" s="104">
        <f t="shared" si="32"/>
        <v>0.9826750921406304</v>
      </c>
      <c r="AR63" s="104">
        <f t="shared" si="33"/>
        <v>-1.039494471562172</v>
      </c>
      <c r="AV63" s="1">
        <f t="shared" si="34"/>
        <v>12</v>
      </c>
      <c r="AW63" s="87">
        <f t="shared" si="35"/>
        <v>0.21255656167002213</v>
      </c>
      <c r="AX63" s="87">
        <f t="shared" si="36"/>
        <v>0.67253</v>
      </c>
      <c r="AY63" s="87">
        <f t="shared" si="37"/>
        <v>0.03529183333333331</v>
      </c>
      <c r="AZ63" s="115">
        <f t="shared" si="38"/>
        <v>0.9825952168898926</v>
      </c>
      <c r="BA63" s="104">
        <f t="shared" si="39"/>
        <v>0.044286986606444145</v>
      </c>
      <c r="BB63" s="104">
        <f t="shared" si="40"/>
        <v>0.4428698660644841</v>
      </c>
      <c r="BC63" s="104">
        <f t="shared" si="41"/>
        <v>0.9827163883934391</v>
      </c>
      <c r="BD63" s="104">
        <f t="shared" si="42"/>
        <v>-1.0370166963936498</v>
      </c>
    </row>
    <row r="64" spans="8:56" ht="12.75">
      <c r="H64" s="86">
        <f t="shared" si="13"/>
        <v>1.1300000000000001</v>
      </c>
      <c r="I64" s="87">
        <f t="shared" si="6"/>
        <v>0.053078443483419765</v>
      </c>
      <c r="J64" s="88">
        <f t="shared" si="14"/>
        <v>38</v>
      </c>
      <c r="K64" s="3" t="str">
        <f t="shared" si="43"/>
        <v>Yes</v>
      </c>
      <c r="M64" s="101">
        <f t="shared" si="15"/>
        <v>38.3</v>
      </c>
      <c r="N64" s="101">
        <f t="shared" si="16"/>
        <v>-0.29999999999999716</v>
      </c>
      <c r="O64" s="18">
        <f t="shared" si="7"/>
        <v>6.630008351260486E-05</v>
      </c>
      <c r="P64" s="1" t="str">
        <f t="shared" si="8"/>
        <v> </v>
      </c>
      <c r="S64" s="86">
        <f t="shared" si="17"/>
        <v>1.1300000000000001</v>
      </c>
      <c r="T64" s="87">
        <f t="shared" si="9"/>
        <v>0.053078443483419765</v>
      </c>
      <c r="U64" s="88">
        <f t="shared" si="18"/>
        <v>38</v>
      </c>
      <c r="V64" s="3" t="str">
        <f t="shared" si="44"/>
        <v>Yes</v>
      </c>
      <c r="W64" s="101">
        <f t="shared" si="19"/>
        <v>38.3</v>
      </c>
      <c r="X64" s="101">
        <f t="shared" si="10"/>
        <v>-0.29999999999999716</v>
      </c>
      <c r="Y64" s="18">
        <f t="shared" si="11"/>
        <v>-6.630008351260486E-05</v>
      </c>
      <c r="Z64" s="1" t="str">
        <f t="shared" si="12"/>
        <v> </v>
      </c>
      <c r="AB64" s="1">
        <f t="shared" si="20"/>
        <v>13</v>
      </c>
      <c r="AC64" s="87">
        <f t="shared" si="21"/>
        <v>0.224951054343865</v>
      </c>
      <c r="AD64" s="87">
        <f t="shared" si="22"/>
        <v>0.647911966958741</v>
      </c>
      <c r="AE64" s="115">
        <f t="shared" si="45"/>
        <v>0.01703936352610566</v>
      </c>
      <c r="AF64" s="115">
        <f t="shared" si="46"/>
        <v>0.0342091227627348</v>
      </c>
      <c r="AG64" s="18">
        <f t="shared" si="23"/>
        <v>0.000283989392101761</v>
      </c>
      <c r="AH64" s="115">
        <f t="shared" si="24"/>
        <v>0.00057015204604558</v>
      </c>
      <c r="AJ64" s="1">
        <f t="shared" si="25"/>
        <v>13</v>
      </c>
      <c r="AK64" s="87">
        <f t="shared" si="26"/>
        <v>0.224951054343865</v>
      </c>
      <c r="AL64" s="87">
        <f t="shared" si="27"/>
        <v>0.64791</v>
      </c>
      <c r="AM64" s="87">
        <f t="shared" si="28"/>
        <v>0.031063500000000008</v>
      </c>
      <c r="AN64" s="115">
        <f t="shared" si="29"/>
        <v>0.9828511942548275</v>
      </c>
      <c r="AO64" s="86">
        <f t="shared" si="30"/>
        <v>0.02892834471035144</v>
      </c>
      <c r="AP64" s="86">
        <f t="shared" si="31"/>
        <v>0.28928344710357123</v>
      </c>
      <c r="AQ64" s="104">
        <f t="shared" si="32"/>
        <v>0.9827912843392701</v>
      </c>
      <c r="AR64" s="104">
        <f t="shared" si="33"/>
        <v>-1.0325229396437976</v>
      </c>
      <c r="AV64" s="1">
        <f t="shared" si="34"/>
        <v>13</v>
      </c>
      <c r="AW64" s="87">
        <f t="shared" si="35"/>
        <v>0.23086819112556312</v>
      </c>
      <c r="AX64" s="87">
        <f t="shared" si="36"/>
        <v>0.63664</v>
      </c>
      <c r="AY64" s="87">
        <f t="shared" si="37"/>
        <v>0.03285316666666661</v>
      </c>
      <c r="AZ64" s="115">
        <f t="shared" si="38"/>
        <v>0.9827328306353618</v>
      </c>
      <c r="BA64" s="104">
        <f t="shared" si="39"/>
        <v>0.03603016187829411</v>
      </c>
      <c r="BB64" s="104">
        <f t="shared" si="40"/>
        <v>0.3603016187829553</v>
      </c>
      <c r="BC64" s="104">
        <f t="shared" si="41"/>
        <v>0.9828513953275169</v>
      </c>
      <c r="BD64" s="104">
        <f t="shared" si="42"/>
        <v>-1.0289162803489873</v>
      </c>
    </row>
    <row r="65" spans="8:56" ht="12.75">
      <c r="H65" s="86">
        <f t="shared" si="13"/>
        <v>1.1400000000000001</v>
      </c>
      <c r="I65" s="87">
        <f t="shared" si="6"/>
        <v>0.05690485133647264</v>
      </c>
      <c r="J65" s="88">
        <f t="shared" si="14"/>
        <v>38</v>
      </c>
      <c r="K65" s="3">
        <f t="shared" si="43"/>
      </c>
      <c r="M65" s="101">
        <f t="shared" si="15"/>
        <v>37.9</v>
      </c>
      <c r="N65" s="101">
        <f t="shared" si="16"/>
        <v>0.10000000000000142</v>
      </c>
      <c r="O65" s="18">
        <f t="shared" si="7"/>
        <v>1.2759207783652471E-05</v>
      </c>
      <c r="P65" s="1" t="str">
        <f t="shared" si="8"/>
        <v> </v>
      </c>
      <c r="S65" s="86">
        <f t="shared" si="17"/>
        <v>1.1400000000000001</v>
      </c>
      <c r="T65" s="87">
        <f t="shared" si="9"/>
        <v>0.05690485133647264</v>
      </c>
      <c r="U65" s="88">
        <f t="shared" si="18"/>
        <v>38</v>
      </c>
      <c r="V65" s="3">
        <f t="shared" si="44"/>
      </c>
      <c r="W65" s="101">
        <f t="shared" si="19"/>
        <v>37.9</v>
      </c>
      <c r="X65" s="101">
        <f t="shared" si="10"/>
        <v>0.10000000000000142</v>
      </c>
      <c r="Y65" s="18">
        <f t="shared" si="11"/>
        <v>1.2759207783652471E-05</v>
      </c>
      <c r="Z65" s="1" t="str">
        <f t="shared" si="12"/>
        <v> </v>
      </c>
      <c r="AB65" s="1">
        <f t="shared" si="20"/>
        <v>14</v>
      </c>
      <c r="AC65" s="87">
        <f t="shared" si="21"/>
        <v>0.24192189559966773</v>
      </c>
      <c r="AD65" s="87">
        <f t="shared" si="22"/>
        <v>0.6163248232140633</v>
      </c>
      <c r="AE65" s="115">
        <f t="shared" si="45"/>
        <v>0.016970841255802727</v>
      </c>
      <c r="AF65" s="115">
        <f t="shared" si="46"/>
        <v>0.03158714374467764</v>
      </c>
      <c r="AG65" s="18">
        <f t="shared" si="23"/>
        <v>0.0002828473542633788</v>
      </c>
      <c r="AH65" s="115">
        <f t="shared" si="24"/>
        <v>0.0005264523957446272</v>
      </c>
      <c r="AJ65" s="1">
        <f t="shared" si="25"/>
        <v>14</v>
      </c>
      <c r="AK65" s="87">
        <f t="shared" si="26"/>
        <v>0.24192189559966773</v>
      </c>
      <c r="AL65" s="87">
        <f t="shared" si="27"/>
        <v>0.61632</v>
      </c>
      <c r="AM65" s="87">
        <f t="shared" si="28"/>
        <v>0.028831333333333344</v>
      </c>
      <c r="AN65" s="115">
        <f t="shared" si="29"/>
        <v>0.9828690808157301</v>
      </c>
      <c r="AO65" s="86">
        <f t="shared" si="30"/>
        <v>0.02785515105619396</v>
      </c>
      <c r="AP65" s="86">
        <f t="shared" si="31"/>
        <v>0.278551510561897</v>
      </c>
      <c r="AQ65" s="104">
        <f t="shared" si="32"/>
        <v>0.9827104277465457</v>
      </c>
      <c r="AR65" s="104">
        <f t="shared" si="33"/>
        <v>-1.0373743352072609</v>
      </c>
      <c r="AV65" s="1">
        <f t="shared" si="34"/>
        <v>14</v>
      </c>
      <c r="AW65" s="87">
        <f t="shared" si="35"/>
        <v>0.24932800284318068</v>
      </c>
      <c r="AX65" s="87">
        <f t="shared" si="36"/>
        <v>0.60323</v>
      </c>
      <c r="AY65" s="87">
        <f t="shared" si="37"/>
        <v>0.03075866666666675</v>
      </c>
      <c r="AZ65" s="115">
        <f t="shared" si="38"/>
        <v>0.9827334632357978</v>
      </c>
      <c r="BA65" s="104">
        <f t="shared" si="39"/>
        <v>0.03599220585213203</v>
      </c>
      <c r="BB65" s="104">
        <f t="shared" si="40"/>
        <v>0.3599220585213061</v>
      </c>
      <c r="BC65" s="104">
        <f t="shared" si="41"/>
        <v>0.9827662362382592</v>
      </c>
      <c r="BD65" s="104">
        <f t="shared" si="42"/>
        <v>-1.0340258257044468</v>
      </c>
    </row>
    <row r="66" spans="8:56" ht="12.75">
      <c r="H66" s="86">
        <f t="shared" si="13"/>
        <v>1.1500000000000001</v>
      </c>
      <c r="I66" s="87">
        <f t="shared" si="6"/>
        <v>0.06069784035361173</v>
      </c>
      <c r="J66" s="88">
        <f t="shared" si="14"/>
        <v>38</v>
      </c>
      <c r="K66" s="3">
        <f t="shared" si="43"/>
      </c>
      <c r="M66" s="101">
        <f t="shared" si="15"/>
        <v>37.6</v>
      </c>
      <c r="N66" s="101">
        <f t="shared" si="16"/>
        <v>0.3999999999999986</v>
      </c>
      <c r="O66" s="18">
        <f t="shared" si="7"/>
        <v>9.181849908013184E-05</v>
      </c>
      <c r="P66" s="1" t="str">
        <f t="shared" si="8"/>
        <v> </v>
      </c>
      <c r="S66" s="86">
        <f t="shared" si="17"/>
        <v>1.1500000000000001</v>
      </c>
      <c r="T66" s="87">
        <f t="shared" si="9"/>
        <v>0.06069784035361173</v>
      </c>
      <c r="U66" s="88">
        <f t="shared" si="18"/>
        <v>38</v>
      </c>
      <c r="V66" s="3">
        <f t="shared" si="44"/>
      </c>
      <c r="W66" s="101">
        <f t="shared" si="19"/>
        <v>37.6</v>
      </c>
      <c r="X66" s="101">
        <f t="shared" si="10"/>
        <v>0.3999999999999986</v>
      </c>
      <c r="Y66" s="18">
        <f t="shared" si="11"/>
        <v>9.181849908013184E-05</v>
      </c>
      <c r="Z66" s="1" t="str">
        <f t="shared" si="12"/>
        <v> </v>
      </c>
      <c r="AB66" s="1">
        <f t="shared" si="20"/>
        <v>15</v>
      </c>
      <c r="AC66" s="87">
        <f t="shared" si="21"/>
        <v>0.25881904510252074</v>
      </c>
      <c r="AD66" s="87">
        <f t="shared" si="22"/>
        <v>0.5870037694306609</v>
      </c>
      <c r="AE66" s="115">
        <f t="shared" si="45"/>
        <v>0.01689714950285301</v>
      </c>
      <c r="AF66" s="115">
        <f t="shared" si="46"/>
        <v>0.02932105378340244</v>
      </c>
      <c r="AG66" s="18">
        <f t="shared" si="23"/>
        <v>0.0002816191583808835</v>
      </c>
      <c r="AH66" s="115">
        <f t="shared" si="24"/>
        <v>0.000488684229723374</v>
      </c>
      <c r="AJ66" s="1">
        <f t="shared" si="25"/>
        <v>15</v>
      </c>
      <c r="AK66" s="87">
        <f t="shared" si="26"/>
        <v>0.25881904510252074</v>
      </c>
      <c r="AL66" s="87">
        <f t="shared" si="27"/>
        <v>0.587</v>
      </c>
      <c r="AM66" s="87">
        <f t="shared" si="28"/>
        <v>0.026884333333333253</v>
      </c>
      <c r="AN66" s="115">
        <f t="shared" si="29"/>
        <v>0.9828447119276404</v>
      </c>
      <c r="AO66" s="86">
        <f t="shared" si="30"/>
        <v>0.029317284341573213</v>
      </c>
      <c r="AP66" s="86">
        <f t="shared" si="31"/>
        <v>0.29317284341573213</v>
      </c>
      <c r="AQ66" s="104">
        <f t="shared" si="32"/>
        <v>0.9827114615181182</v>
      </c>
      <c r="AR66" s="104">
        <f t="shared" si="33"/>
        <v>-1.0373123089129095</v>
      </c>
      <c r="AV66" s="1">
        <f t="shared" si="34"/>
        <v>15</v>
      </c>
      <c r="AW66" s="87">
        <f t="shared" si="35"/>
        <v>0.2679491924311227</v>
      </c>
      <c r="AX66" s="87">
        <f t="shared" si="36"/>
        <v>0.57195</v>
      </c>
      <c r="AY66" s="87">
        <f t="shared" si="37"/>
        <v>0.028959166666666643</v>
      </c>
      <c r="AZ66" s="115">
        <f t="shared" si="38"/>
        <v>0.9829751879278312</v>
      </c>
      <c r="BA66" s="104">
        <f t="shared" si="39"/>
        <v>0.021488724330126274</v>
      </c>
      <c r="BB66" s="104">
        <f t="shared" si="40"/>
        <v>0.21488724330129116</v>
      </c>
      <c r="BC66" s="104">
        <f t="shared" si="41"/>
        <v>0.9830560752348092</v>
      </c>
      <c r="BD66" s="104">
        <f t="shared" si="42"/>
        <v>-1.0166354859114506</v>
      </c>
    </row>
    <row r="67" spans="8:56" ht="12.75">
      <c r="H67" s="86">
        <f t="shared" si="13"/>
        <v>1.1600000000000001</v>
      </c>
      <c r="I67" s="87">
        <f t="shared" si="6"/>
        <v>0.06445798922691853</v>
      </c>
      <c r="J67" s="88">
        <f t="shared" si="14"/>
        <v>37</v>
      </c>
      <c r="K67" s="3" t="str">
        <f t="shared" si="43"/>
        <v>Yes</v>
      </c>
      <c r="M67" s="101">
        <f t="shared" si="15"/>
        <v>37.3</v>
      </c>
      <c r="N67" s="101">
        <f t="shared" si="16"/>
        <v>-0.29999999999999716</v>
      </c>
      <c r="O67" s="18">
        <f t="shared" si="7"/>
        <v>7.138749520962939E-05</v>
      </c>
      <c r="P67" s="1" t="str">
        <f t="shared" si="8"/>
        <v> </v>
      </c>
      <c r="S67" s="86">
        <f t="shared" si="17"/>
        <v>1.1600000000000001</v>
      </c>
      <c r="T67" s="87">
        <f t="shared" si="9"/>
        <v>0.06445798922691853</v>
      </c>
      <c r="U67" s="88">
        <f t="shared" si="18"/>
        <v>37</v>
      </c>
      <c r="V67" s="3" t="str">
        <f t="shared" si="44"/>
        <v>Yes</v>
      </c>
      <c r="W67" s="101">
        <f t="shared" si="19"/>
        <v>37.3</v>
      </c>
      <c r="X67" s="101">
        <f t="shared" si="10"/>
        <v>-0.29999999999999716</v>
      </c>
      <c r="Y67" s="18">
        <f t="shared" si="11"/>
        <v>-7.138749520962939E-05</v>
      </c>
      <c r="Z67" s="1" t="str">
        <f t="shared" si="12"/>
        <v> </v>
      </c>
      <c r="AB67" s="1">
        <f t="shared" si="20"/>
        <v>16</v>
      </c>
      <c r="AC67" s="87">
        <f t="shared" si="21"/>
        <v>0.27563735581699916</v>
      </c>
      <c r="AD67" s="87">
        <f t="shared" si="22"/>
        <v>0.5596619249146356</v>
      </c>
      <c r="AE67" s="115">
        <f t="shared" si="45"/>
        <v>0.016818310714478424</v>
      </c>
      <c r="AF67" s="115">
        <f t="shared" si="46"/>
        <v>0.027341844516025282</v>
      </c>
      <c r="AG67" s="18">
        <f t="shared" si="23"/>
        <v>0.0002803051785746404</v>
      </c>
      <c r="AH67" s="115">
        <f t="shared" si="24"/>
        <v>0.00045569740860042137</v>
      </c>
      <c r="AJ67" s="1">
        <f t="shared" si="25"/>
        <v>16</v>
      </c>
      <c r="AK67" s="87">
        <f t="shared" si="26"/>
        <v>0.27563735581699916</v>
      </c>
      <c r="AL67" s="87">
        <f t="shared" si="27"/>
        <v>0.55966</v>
      </c>
      <c r="AM67" s="87">
        <f t="shared" si="28"/>
        <v>0.025173333333333398</v>
      </c>
      <c r="AN67" s="115">
        <f t="shared" si="29"/>
        <v>0.9829875860204886</v>
      </c>
      <c r="AO67" s="86">
        <f t="shared" si="30"/>
        <v>0.020744838770681895</v>
      </c>
      <c r="AP67" s="86">
        <f t="shared" si="31"/>
        <v>0.20744838770679053</v>
      </c>
      <c r="AQ67" s="104">
        <f t="shared" si="32"/>
        <v>0.9829147665904646</v>
      </c>
      <c r="AR67" s="104">
        <f t="shared" si="33"/>
        <v>-1.0251140045721243</v>
      </c>
      <c r="AV67" s="1">
        <f t="shared" si="34"/>
        <v>16</v>
      </c>
      <c r="AW67" s="87">
        <f t="shared" si="35"/>
        <v>0.2867453857588079</v>
      </c>
      <c r="AX67" s="87">
        <f t="shared" si="36"/>
        <v>0.5425</v>
      </c>
      <c r="AY67" s="87">
        <f t="shared" si="37"/>
        <v>0.027375999999999977</v>
      </c>
      <c r="AZ67" s="115">
        <f t="shared" si="38"/>
        <v>0.9829281004687118</v>
      </c>
      <c r="BA67" s="104">
        <f t="shared" si="39"/>
        <v>0.024313971877290896</v>
      </c>
      <c r="BB67" s="104">
        <f t="shared" si="40"/>
        <v>0.24313971877290896</v>
      </c>
      <c r="BC67" s="104">
        <f t="shared" si="41"/>
        <v>0.982803589991699</v>
      </c>
      <c r="BD67" s="104">
        <f t="shared" si="42"/>
        <v>-1.0317846004980566</v>
      </c>
    </row>
    <row r="68" spans="8:56" ht="12.75">
      <c r="H68" s="86">
        <f t="shared" si="13"/>
        <v>1.1700000000000002</v>
      </c>
      <c r="I68" s="87">
        <f t="shared" si="6"/>
        <v>0.0681858617461617</v>
      </c>
      <c r="J68" s="88">
        <f t="shared" si="14"/>
        <v>37</v>
      </c>
      <c r="K68" s="3">
        <f t="shared" si="43"/>
      </c>
      <c r="M68" s="101">
        <f t="shared" si="15"/>
        <v>37</v>
      </c>
      <c r="N68" s="101">
        <f t="shared" si="16"/>
        <v>0</v>
      </c>
      <c r="O68" s="18">
        <f t="shared" si="7"/>
        <v>5.58330224542658E-06</v>
      </c>
      <c r="P68" s="1" t="str">
        <f t="shared" si="8"/>
        <v> </v>
      </c>
      <c r="S68" s="86">
        <f t="shared" si="17"/>
        <v>1.1700000000000002</v>
      </c>
      <c r="T68" s="87">
        <f t="shared" si="9"/>
        <v>0.0681858617461617</v>
      </c>
      <c r="U68" s="88">
        <f t="shared" si="18"/>
        <v>37</v>
      </c>
      <c r="V68" s="3">
        <f t="shared" si="44"/>
      </c>
      <c r="W68" s="101">
        <f t="shared" si="19"/>
        <v>37</v>
      </c>
      <c r="X68" s="101">
        <f t="shared" si="10"/>
        <v>0</v>
      </c>
      <c r="Y68" s="18">
        <f t="shared" si="11"/>
        <v>5.58330224542658E-06</v>
      </c>
      <c r="Z68" s="1" t="str">
        <f t="shared" si="12"/>
        <v> </v>
      </c>
      <c r="AB68" s="1">
        <f t="shared" si="20"/>
        <v>17</v>
      </c>
      <c r="AC68" s="87">
        <f t="shared" si="21"/>
        <v>0.29237170472273677</v>
      </c>
      <c r="AD68" s="87">
        <f t="shared" si="22"/>
        <v>0.5340646600226253</v>
      </c>
      <c r="AE68" s="115">
        <f t="shared" si="45"/>
        <v>0.016734348905737606</v>
      </c>
      <c r="AF68" s="115">
        <f t="shared" si="46"/>
        <v>0.025597264892010307</v>
      </c>
      <c r="AG68" s="18">
        <f t="shared" si="23"/>
        <v>0.00027890581509562676</v>
      </c>
      <c r="AH68" s="115">
        <f t="shared" si="24"/>
        <v>0.0004266210815335051</v>
      </c>
      <c r="AJ68" s="1">
        <f t="shared" si="25"/>
        <v>17</v>
      </c>
      <c r="AK68" s="87">
        <f t="shared" si="26"/>
        <v>0.29237170472273677</v>
      </c>
      <c r="AL68" s="87">
        <f t="shared" si="27"/>
        <v>0.53406</v>
      </c>
      <c r="AM68" s="87">
        <f t="shared" si="28"/>
        <v>0.023639333333333287</v>
      </c>
      <c r="AN68" s="115">
        <f t="shared" si="29"/>
        <v>0.9827324871063894</v>
      </c>
      <c r="AO68" s="86">
        <f t="shared" si="30"/>
        <v>0.03605077361663689</v>
      </c>
      <c r="AP68" s="86">
        <f t="shared" si="31"/>
        <v>0.3605077361663689</v>
      </c>
      <c r="AQ68" s="104">
        <f t="shared" si="32"/>
        <v>0.9825445260321088</v>
      </c>
      <c r="AR68" s="104">
        <f t="shared" si="33"/>
        <v>-1.047328438073471</v>
      </c>
      <c r="AV68" s="1">
        <f t="shared" si="34"/>
        <v>17</v>
      </c>
      <c r="AW68" s="87">
        <f t="shared" si="35"/>
        <v>0.3057306814586604</v>
      </c>
      <c r="AX68" s="87">
        <f t="shared" si="36"/>
        <v>0.51466</v>
      </c>
      <c r="AY68" s="87">
        <f t="shared" si="37"/>
        <v>0.025999333333333353</v>
      </c>
      <c r="AZ68" s="115">
        <f t="shared" si="38"/>
        <v>0.9830746087233742</v>
      </c>
      <c r="BA68" s="104">
        <f t="shared" si="39"/>
        <v>0.015523476597550712</v>
      </c>
      <c r="BB68" s="104">
        <f t="shared" si="40"/>
        <v>0.1552347659754787</v>
      </c>
      <c r="BC68" s="104">
        <f t="shared" si="41"/>
        <v>0.9830386194836472</v>
      </c>
      <c r="BD68" s="104">
        <f t="shared" si="42"/>
        <v>-1.0176828309811654</v>
      </c>
    </row>
    <row r="69" spans="8:56" ht="12.75">
      <c r="H69" s="86">
        <f t="shared" si="13"/>
        <v>1.1800000000000002</v>
      </c>
      <c r="I69" s="87">
        <f t="shared" si="6"/>
        <v>0.07188200730612544</v>
      </c>
      <c r="J69" s="88">
        <f t="shared" si="14"/>
        <v>37</v>
      </c>
      <c r="K69" s="3">
        <f t="shared" si="43"/>
      </c>
      <c r="M69" s="101">
        <f t="shared" si="15"/>
        <v>36.6</v>
      </c>
      <c r="N69" s="101">
        <f t="shared" si="16"/>
        <v>0.3999999999999986</v>
      </c>
      <c r="O69" s="18">
        <f t="shared" si="7"/>
        <v>8.255409970048255E-05</v>
      </c>
      <c r="P69" s="1" t="str">
        <f t="shared" si="8"/>
        <v> </v>
      </c>
      <c r="S69" s="86">
        <f t="shared" si="17"/>
        <v>1.1800000000000002</v>
      </c>
      <c r="T69" s="87">
        <f t="shared" si="9"/>
        <v>0.07188200730612544</v>
      </c>
      <c r="U69" s="88">
        <f t="shared" si="18"/>
        <v>37</v>
      </c>
      <c r="V69" s="3">
        <f t="shared" si="44"/>
      </c>
      <c r="W69" s="101">
        <f t="shared" si="19"/>
        <v>36.6</v>
      </c>
      <c r="X69" s="101">
        <f t="shared" si="10"/>
        <v>0.3999999999999986</v>
      </c>
      <c r="Y69" s="18">
        <f t="shared" si="11"/>
        <v>8.255409970048255E-05</v>
      </c>
      <c r="Z69" s="1" t="str">
        <f t="shared" si="12"/>
        <v> </v>
      </c>
      <c r="AB69" s="1">
        <f t="shared" si="20"/>
        <v>18</v>
      </c>
      <c r="AC69" s="87">
        <f t="shared" si="21"/>
        <v>0.3090169943749474</v>
      </c>
      <c r="AD69" s="87">
        <f t="shared" si="22"/>
        <v>0.51001763591396</v>
      </c>
      <c r="AE69" s="115">
        <f t="shared" si="45"/>
        <v>0.016645289652210626</v>
      </c>
      <c r="AF69" s="115">
        <f t="shared" si="46"/>
        <v>0.024047024108665327</v>
      </c>
      <c r="AG69" s="18">
        <f t="shared" si="23"/>
        <v>0.00027742149420351044</v>
      </c>
      <c r="AH69" s="115">
        <f t="shared" si="24"/>
        <v>0.0004007837351444221</v>
      </c>
      <c r="AJ69" s="1">
        <f t="shared" si="25"/>
        <v>18</v>
      </c>
      <c r="AK69" s="87">
        <f t="shared" si="26"/>
        <v>0.3090169943749474</v>
      </c>
      <c r="AL69" s="87">
        <f t="shared" si="27"/>
        <v>0.51002</v>
      </c>
      <c r="AM69" s="87">
        <f t="shared" si="28"/>
        <v>0.022282333333333345</v>
      </c>
      <c r="AN69" s="115">
        <f t="shared" si="29"/>
        <v>0.9827652028230354</v>
      </c>
      <c r="AO69" s="86">
        <f t="shared" si="30"/>
        <v>0.03408783061787801</v>
      </c>
      <c r="AP69" s="86">
        <f t="shared" si="31"/>
        <v>0.3408783061787517</v>
      </c>
      <c r="AQ69" s="104">
        <f t="shared" si="32"/>
        <v>0.982866541756979</v>
      </c>
      <c r="AR69" s="104">
        <f t="shared" si="33"/>
        <v>-1.02800749458126</v>
      </c>
      <c r="AV69" s="1">
        <f t="shared" si="34"/>
        <v>18</v>
      </c>
      <c r="AW69" s="87">
        <f t="shared" si="35"/>
        <v>0.3249196962329063</v>
      </c>
      <c r="AX69" s="87">
        <f t="shared" si="36"/>
        <v>0.48822</v>
      </c>
      <c r="AY69" s="87">
        <f t="shared" si="37"/>
        <v>0.024770166666666656</v>
      </c>
      <c r="AZ69" s="115">
        <f t="shared" si="38"/>
        <v>0.9828812159285505</v>
      </c>
      <c r="BA69" s="104">
        <f t="shared" si="39"/>
        <v>0.02712704428697066</v>
      </c>
      <c r="BB69" s="104">
        <f t="shared" si="40"/>
        <v>0.27127044286976343</v>
      </c>
      <c r="BC69" s="104">
        <f t="shared" si="41"/>
        <v>0.9827276185598977</v>
      </c>
      <c r="BD69" s="104">
        <f t="shared" si="42"/>
        <v>-1.036342886406139</v>
      </c>
    </row>
    <row r="70" spans="8:56" ht="12.75">
      <c r="H70" s="86">
        <f t="shared" si="13"/>
        <v>1.1900000000000002</v>
      </c>
      <c r="I70" s="87">
        <f t="shared" si="6"/>
        <v>0.07554696139253082</v>
      </c>
      <c r="J70" s="88">
        <f t="shared" si="14"/>
        <v>36</v>
      </c>
      <c r="K70" s="3" t="str">
        <f t="shared" si="43"/>
        <v>Yes</v>
      </c>
      <c r="M70" s="101">
        <f t="shared" si="15"/>
        <v>36.3</v>
      </c>
      <c r="N70" s="101">
        <f t="shared" si="16"/>
        <v>-0.29999999999999716</v>
      </c>
      <c r="O70" s="18">
        <f t="shared" si="7"/>
        <v>8.895437159894826E-05</v>
      </c>
      <c r="P70" s="1" t="str">
        <f t="shared" si="8"/>
        <v> </v>
      </c>
      <c r="S70" s="86">
        <f t="shared" si="17"/>
        <v>1.1900000000000002</v>
      </c>
      <c r="T70" s="87">
        <f t="shared" si="9"/>
        <v>0.07554696139253082</v>
      </c>
      <c r="U70" s="88">
        <f t="shared" si="18"/>
        <v>36</v>
      </c>
      <c r="V70" s="3" t="str">
        <f t="shared" si="44"/>
        <v>Yes</v>
      </c>
      <c r="W70" s="101">
        <f t="shared" si="19"/>
        <v>36.3</v>
      </c>
      <c r="X70" s="101">
        <f t="shared" si="10"/>
        <v>-0.29999999999999716</v>
      </c>
      <c r="Y70" s="18">
        <f t="shared" si="11"/>
        <v>-8.895437159894826E-05</v>
      </c>
      <c r="Z70" s="1" t="str">
        <f t="shared" si="12"/>
        <v> </v>
      </c>
      <c r="AB70" s="1">
        <f t="shared" si="20"/>
        <v>19</v>
      </c>
      <c r="AC70" s="87">
        <f t="shared" si="21"/>
        <v>0.3255681544571567</v>
      </c>
      <c r="AD70" s="87">
        <f t="shared" si="22"/>
        <v>0.48735808234523664</v>
      </c>
      <c r="AE70" s="115">
        <f t="shared" si="45"/>
        <v>0.016551160082209304</v>
      </c>
      <c r="AF70" s="115">
        <f t="shared" si="46"/>
        <v>0.022659553568723345</v>
      </c>
      <c r="AG70" s="18">
        <f t="shared" si="23"/>
        <v>0.00027585266803682176</v>
      </c>
      <c r="AH70" s="115">
        <f t="shared" si="24"/>
        <v>0.00037765922614538906</v>
      </c>
      <c r="AJ70" s="1">
        <f t="shared" si="25"/>
        <v>19</v>
      </c>
      <c r="AK70" s="87">
        <f t="shared" si="26"/>
        <v>0.3255681544571567</v>
      </c>
      <c r="AL70" s="87">
        <f t="shared" si="27"/>
        <v>0.48736</v>
      </c>
      <c r="AM70" s="87">
        <f t="shared" si="28"/>
        <v>0.02105316666666671</v>
      </c>
      <c r="AN70" s="115">
        <f t="shared" si="29"/>
        <v>0.9827927228746205</v>
      </c>
      <c r="AO70" s="86">
        <f t="shared" si="30"/>
        <v>0.03243662752277032</v>
      </c>
      <c r="AP70" s="86">
        <f t="shared" si="31"/>
        <v>0.3243662752277032</v>
      </c>
      <c r="AQ70" s="104">
        <f t="shared" si="32"/>
        <v>0.9828798351834439</v>
      </c>
      <c r="AR70" s="104">
        <f t="shared" si="33"/>
        <v>-1.0272098889933687</v>
      </c>
      <c r="AV70" s="1">
        <f t="shared" si="34"/>
        <v>19</v>
      </c>
      <c r="AW70" s="87">
        <f t="shared" si="35"/>
        <v>0.34432761328966527</v>
      </c>
      <c r="AX70" s="87">
        <f t="shared" si="36"/>
        <v>0.46303</v>
      </c>
      <c r="AY70" s="87">
        <f t="shared" si="37"/>
        <v>0.023698333333333342</v>
      </c>
      <c r="AZ70" s="115">
        <f t="shared" si="38"/>
        <v>0.9831500440601637</v>
      </c>
      <c r="BA70" s="104">
        <f t="shared" si="39"/>
        <v>0.010997356390177515</v>
      </c>
      <c r="BB70" s="104">
        <f t="shared" si="40"/>
        <v>0.10997356390180357</v>
      </c>
      <c r="BC70" s="104">
        <f t="shared" si="41"/>
        <v>0.9832252675129368</v>
      </c>
      <c r="BD70" s="104">
        <f t="shared" si="42"/>
        <v>-1.0064839492237923</v>
      </c>
    </row>
    <row r="71" spans="8:56" ht="12.75">
      <c r="H71" s="86">
        <f t="shared" si="13"/>
        <v>1.2000000000000002</v>
      </c>
      <c r="I71" s="87">
        <f t="shared" si="6"/>
        <v>0.07918124604762489</v>
      </c>
      <c r="J71" s="88">
        <f t="shared" si="14"/>
        <v>36</v>
      </c>
      <c r="K71" s="3">
        <f t="shared" si="43"/>
      </c>
      <c r="M71" s="101">
        <f t="shared" si="15"/>
        <v>36</v>
      </c>
      <c r="N71" s="101">
        <f t="shared" si="16"/>
        <v>0</v>
      </c>
      <c r="O71" s="18">
        <f t="shared" si="7"/>
        <v>1.4071635225709755E-05</v>
      </c>
      <c r="P71" s="1" t="str">
        <f t="shared" si="8"/>
        <v> </v>
      </c>
      <c r="S71" s="86">
        <f t="shared" si="17"/>
        <v>1.2000000000000002</v>
      </c>
      <c r="T71" s="87">
        <f t="shared" si="9"/>
        <v>0.07918124604762489</v>
      </c>
      <c r="U71" s="88">
        <f t="shared" si="18"/>
        <v>36</v>
      </c>
      <c r="V71" s="3">
        <f t="shared" si="44"/>
      </c>
      <c r="W71" s="101">
        <f t="shared" si="19"/>
        <v>36</v>
      </c>
      <c r="X71" s="101">
        <f t="shared" si="10"/>
        <v>0</v>
      </c>
      <c r="Y71" s="18">
        <f t="shared" si="11"/>
        <v>-1.4071635225709755E-05</v>
      </c>
      <c r="Z71" s="1" t="str">
        <f t="shared" si="12"/>
        <v> </v>
      </c>
      <c r="AB71" s="1">
        <f t="shared" si="20"/>
        <v>20</v>
      </c>
      <c r="AC71" s="87">
        <f t="shared" si="21"/>
        <v>0.3420201433256687</v>
      </c>
      <c r="AD71" s="87">
        <f t="shared" si="22"/>
        <v>0.4659483153544828</v>
      </c>
      <c r="AE71" s="115">
        <f t="shared" si="45"/>
        <v>0.016451988868512013</v>
      </c>
      <c r="AF71" s="115">
        <f t="shared" si="46"/>
        <v>0.021409766990753865</v>
      </c>
      <c r="AG71" s="18">
        <f t="shared" si="23"/>
        <v>0.0002741998144752002</v>
      </c>
      <c r="AH71" s="115">
        <f t="shared" si="24"/>
        <v>0.00035682944984589775</v>
      </c>
      <c r="AJ71" s="1">
        <f t="shared" si="25"/>
        <v>20</v>
      </c>
      <c r="AK71" s="87">
        <f t="shared" si="26"/>
        <v>0.3420201433256687</v>
      </c>
      <c r="AL71" s="87">
        <f t="shared" si="27"/>
        <v>0.46595</v>
      </c>
      <c r="AM71" s="87">
        <f t="shared" si="28"/>
        <v>0.019941999999999963</v>
      </c>
      <c r="AN71" s="115">
        <f t="shared" si="29"/>
        <v>0.9829328602685301</v>
      </c>
      <c r="AO71" s="86">
        <f t="shared" si="30"/>
        <v>0.024028383888193616</v>
      </c>
      <c r="AP71" s="86">
        <f t="shared" si="31"/>
        <v>0.24028383888196458</v>
      </c>
      <c r="AQ71" s="104">
        <f t="shared" si="32"/>
        <v>0.983013753422027</v>
      </c>
      <c r="AR71" s="104">
        <f t="shared" si="33"/>
        <v>-1.0191747946783778</v>
      </c>
      <c r="AV71" s="1">
        <f t="shared" si="34"/>
        <v>20</v>
      </c>
      <c r="AW71" s="87">
        <f t="shared" si="35"/>
        <v>0.36397023426620234</v>
      </c>
      <c r="AX71" s="87">
        <f t="shared" si="36"/>
        <v>0.43893</v>
      </c>
      <c r="AY71" s="87">
        <f t="shared" si="37"/>
        <v>0.0227248333333333</v>
      </c>
      <c r="AZ71" s="115">
        <f t="shared" si="38"/>
        <v>0.9831184793317398</v>
      </c>
      <c r="BA71" s="104">
        <f t="shared" si="39"/>
        <v>0.012891240095612488</v>
      </c>
      <c r="BB71" s="104">
        <f t="shared" si="40"/>
        <v>0.12891240095609646</v>
      </c>
      <c r="BC71" s="104">
        <f t="shared" si="41"/>
        <v>0.9829432864627371</v>
      </c>
      <c r="BD71" s="104">
        <f t="shared" si="42"/>
        <v>-1.0234028122357728</v>
      </c>
    </row>
    <row r="72" spans="8:56" ht="12.75">
      <c r="H72" s="86">
        <f t="shared" si="13"/>
        <v>1.2100000000000002</v>
      </c>
      <c r="I72" s="87">
        <f t="shared" si="6"/>
        <v>0.08278537031645015</v>
      </c>
      <c r="J72" s="88">
        <f t="shared" si="14"/>
        <v>36</v>
      </c>
      <c r="K72" s="3">
        <f t="shared" si="43"/>
      </c>
      <c r="M72" s="101">
        <f t="shared" si="15"/>
        <v>35.7</v>
      </c>
      <c r="N72" s="101">
        <f t="shared" si="16"/>
        <v>0.29999999999999716</v>
      </c>
      <c r="O72" s="18">
        <f t="shared" si="7"/>
        <v>6.08111011473067E-05</v>
      </c>
      <c r="P72" s="1" t="str">
        <f t="shared" si="8"/>
        <v> </v>
      </c>
      <c r="S72" s="86">
        <f t="shared" si="17"/>
        <v>1.2100000000000002</v>
      </c>
      <c r="T72" s="87">
        <f t="shared" si="9"/>
        <v>0.08278537031645015</v>
      </c>
      <c r="U72" s="88">
        <f t="shared" si="18"/>
        <v>36</v>
      </c>
      <c r="V72" s="3">
        <f t="shared" si="44"/>
      </c>
      <c r="W72" s="101">
        <f t="shared" si="19"/>
        <v>35.7</v>
      </c>
      <c r="X72" s="101">
        <f t="shared" si="10"/>
        <v>0.29999999999999716</v>
      </c>
      <c r="Y72" s="18">
        <f t="shared" si="11"/>
        <v>6.08111011473067E-05</v>
      </c>
      <c r="Z72" s="1" t="str">
        <f t="shared" si="12"/>
        <v> </v>
      </c>
      <c r="AB72" s="1">
        <f t="shared" si="20"/>
        <v>21</v>
      </c>
      <c r="AC72" s="87">
        <f t="shared" si="21"/>
        <v>0.35836794954530027</v>
      </c>
      <c r="AD72" s="87">
        <f t="shared" si="22"/>
        <v>0.4456708381785351</v>
      </c>
      <c r="AE72" s="115">
        <f t="shared" si="45"/>
        <v>0.016347806219631555</v>
      </c>
      <c r="AF72" s="115">
        <f t="shared" si="46"/>
        <v>0.02027747717594769</v>
      </c>
      <c r="AG72" s="18">
        <f t="shared" si="23"/>
        <v>0.00027246343699385925</v>
      </c>
      <c r="AH72" s="115">
        <f t="shared" si="24"/>
        <v>0.00033795795293246146</v>
      </c>
      <c r="AJ72" s="1">
        <f t="shared" si="25"/>
        <v>21</v>
      </c>
      <c r="AK72" s="87">
        <f t="shared" si="26"/>
        <v>0.35836794954530027</v>
      </c>
      <c r="AL72" s="87">
        <f t="shared" si="27"/>
        <v>0.44567</v>
      </c>
      <c r="AM72" s="87">
        <f t="shared" si="28"/>
        <v>0.018929166666666657</v>
      </c>
      <c r="AN72" s="115">
        <f t="shared" si="29"/>
        <v>0.9831501874194579</v>
      </c>
      <c r="AO72" s="86">
        <f t="shared" si="30"/>
        <v>0.010988754832524705</v>
      </c>
      <c r="AP72" s="86">
        <f t="shared" si="31"/>
        <v>0.10988754832521863</v>
      </c>
      <c r="AQ72" s="104">
        <f t="shared" si="32"/>
        <v>0.9831077398565315</v>
      </c>
      <c r="AR72" s="104">
        <f t="shared" si="33"/>
        <v>-1.0135356086081089</v>
      </c>
      <c r="AV72" s="1">
        <f t="shared" si="34"/>
        <v>21</v>
      </c>
      <c r="AW72" s="87">
        <f t="shared" si="35"/>
        <v>0.3838640350354158</v>
      </c>
      <c r="AX72" s="87">
        <f t="shared" si="36"/>
        <v>0.41582</v>
      </c>
      <c r="AY72" s="87">
        <f t="shared" si="37"/>
        <v>0.021859500000000028</v>
      </c>
      <c r="AZ72" s="115">
        <f t="shared" si="38"/>
        <v>0.9830482457360503</v>
      </c>
      <c r="BA72" s="104">
        <f t="shared" si="39"/>
        <v>0.01710525583698086</v>
      </c>
      <c r="BB72" s="104">
        <f t="shared" si="40"/>
        <v>0.17105255836986544</v>
      </c>
      <c r="BC72" s="104">
        <f t="shared" si="41"/>
        <v>0.982934550132841</v>
      </c>
      <c r="BD72" s="104">
        <f t="shared" si="42"/>
        <v>-1.023926992029537</v>
      </c>
    </row>
    <row r="73" spans="8:56" ht="12.75">
      <c r="H73" s="86">
        <f t="shared" si="13"/>
        <v>1.2200000000000002</v>
      </c>
      <c r="I73" s="87">
        <f t="shared" si="6"/>
        <v>0.0863598306747483</v>
      </c>
      <c r="J73" s="88">
        <f t="shared" si="14"/>
        <v>35</v>
      </c>
      <c r="K73" s="3" t="str">
        <f t="shared" si="43"/>
        <v>Yes</v>
      </c>
      <c r="M73" s="101">
        <f t="shared" si="15"/>
        <v>35.5</v>
      </c>
      <c r="N73" s="101">
        <f t="shared" si="16"/>
        <v>-0.5</v>
      </c>
      <c r="O73" s="18">
        <f t="shared" si="7"/>
        <v>0.00011899682878691031</v>
      </c>
      <c r="P73" s="1" t="str">
        <f t="shared" si="8"/>
        <v> </v>
      </c>
      <c r="S73" s="86">
        <f t="shared" si="17"/>
        <v>1.2200000000000002</v>
      </c>
      <c r="T73" s="87">
        <f t="shared" si="9"/>
        <v>0.0863598306747483</v>
      </c>
      <c r="U73" s="88">
        <f t="shared" si="18"/>
        <v>35</v>
      </c>
      <c r="V73" s="3" t="str">
        <f t="shared" si="44"/>
        <v>Yes</v>
      </c>
      <c r="W73" s="101">
        <f t="shared" si="19"/>
        <v>35.5</v>
      </c>
      <c r="X73" s="101">
        <f t="shared" si="10"/>
        <v>-0.5</v>
      </c>
      <c r="Y73" s="18">
        <f t="shared" si="11"/>
        <v>-0.00011899682878691031</v>
      </c>
      <c r="Z73" s="1" t="str">
        <f t="shared" si="12"/>
        <v> </v>
      </c>
      <c r="AB73" s="1">
        <f t="shared" si="20"/>
        <v>22</v>
      </c>
      <c r="AC73" s="87">
        <f t="shared" si="21"/>
        <v>0.374606593415912</v>
      </c>
      <c r="AD73" s="87">
        <f t="shared" si="22"/>
        <v>0.426424582916608</v>
      </c>
      <c r="AE73" s="115">
        <f t="shared" si="45"/>
        <v>0.016238643870611746</v>
      </c>
      <c r="AF73" s="115">
        <f t="shared" si="46"/>
        <v>0.01924625526192708</v>
      </c>
      <c r="AG73" s="18">
        <f t="shared" si="23"/>
        <v>0.00027064406451019575</v>
      </c>
      <c r="AH73" s="115">
        <f t="shared" si="24"/>
        <v>0.00032077092103211804</v>
      </c>
      <c r="AJ73" s="1">
        <f t="shared" si="25"/>
        <v>22</v>
      </c>
      <c r="AK73" s="87">
        <f t="shared" si="26"/>
        <v>0.374606593415912</v>
      </c>
      <c r="AL73" s="87">
        <f t="shared" si="27"/>
        <v>0.42642</v>
      </c>
      <c r="AM73" s="87">
        <f t="shared" si="28"/>
        <v>0.01799500000000004</v>
      </c>
      <c r="AN73" s="115">
        <f t="shared" si="29"/>
        <v>0.9830382435353542</v>
      </c>
      <c r="AO73" s="86">
        <f t="shared" si="30"/>
        <v>0.01770538787874898</v>
      </c>
      <c r="AP73" s="86">
        <f t="shared" si="31"/>
        <v>0.17705387878754664</v>
      </c>
      <c r="AQ73" s="104">
        <f t="shared" si="32"/>
        <v>0.9827939609554448</v>
      </c>
      <c r="AR73" s="104">
        <f t="shared" si="33"/>
        <v>-1.0323623426733093</v>
      </c>
      <c r="AV73" s="1">
        <f t="shared" si="34"/>
        <v>22</v>
      </c>
      <c r="AW73" s="87">
        <f t="shared" si="35"/>
        <v>0.4040262258351568</v>
      </c>
      <c r="AX73" s="87">
        <f t="shared" si="36"/>
        <v>0.39359</v>
      </c>
      <c r="AY73" s="87">
        <f t="shared" si="37"/>
        <v>0.02108266666666668</v>
      </c>
      <c r="AZ73" s="115">
        <f t="shared" si="38"/>
        <v>0.9829576589736426</v>
      </c>
      <c r="BA73" s="104">
        <f t="shared" si="39"/>
        <v>0.022540461581442628</v>
      </c>
      <c r="BB73" s="104">
        <f t="shared" si="40"/>
        <v>0.2254046158144547</v>
      </c>
      <c r="BC73" s="104">
        <f t="shared" si="41"/>
        <v>0.9829373416972628</v>
      </c>
      <c r="BD73" s="104">
        <f t="shared" si="42"/>
        <v>-1.0237594981642317</v>
      </c>
    </row>
    <row r="74" spans="8:56" ht="12.75">
      <c r="H74" s="86">
        <f t="shared" si="13"/>
        <v>1.2300000000000002</v>
      </c>
      <c r="I74" s="87">
        <f t="shared" si="6"/>
        <v>0.089905111439398</v>
      </c>
      <c r="J74" s="88">
        <f t="shared" si="14"/>
        <v>35</v>
      </c>
      <c r="K74" s="3">
        <f t="shared" si="43"/>
      </c>
      <c r="M74" s="101">
        <f t="shared" si="15"/>
        <v>35.2</v>
      </c>
      <c r="N74" s="101">
        <f t="shared" si="16"/>
        <v>-0.20000000000000284</v>
      </c>
      <c r="O74" s="18">
        <f t="shared" si="7"/>
        <v>4.620172082625551E-05</v>
      </c>
      <c r="P74" s="1" t="str">
        <f t="shared" si="8"/>
        <v> </v>
      </c>
      <c r="S74" s="86">
        <f t="shared" si="17"/>
        <v>1.2300000000000002</v>
      </c>
      <c r="T74" s="87">
        <f t="shared" si="9"/>
        <v>0.089905111439398</v>
      </c>
      <c r="U74" s="88">
        <f t="shared" si="18"/>
        <v>35</v>
      </c>
      <c r="V74" s="3">
        <f t="shared" si="44"/>
      </c>
      <c r="W74" s="101">
        <f t="shared" si="19"/>
        <v>35.2</v>
      </c>
      <c r="X74" s="101">
        <f t="shared" si="10"/>
        <v>-0.20000000000000284</v>
      </c>
      <c r="Y74" s="18">
        <f t="shared" si="11"/>
        <v>-4.620172082625551E-05</v>
      </c>
      <c r="Z74" s="1" t="str">
        <f t="shared" si="12"/>
        <v> </v>
      </c>
      <c r="AB74" s="1">
        <f t="shared" si="20"/>
        <v>23</v>
      </c>
      <c r="AC74" s="87">
        <f t="shared" si="21"/>
        <v>0.39073112848927377</v>
      </c>
      <c r="AD74" s="87">
        <f t="shared" si="22"/>
        <v>0.40812198833344693</v>
      </c>
      <c r="AE74" s="115">
        <f t="shared" si="45"/>
        <v>0.016124535073361757</v>
      </c>
      <c r="AF74" s="115">
        <f t="shared" si="46"/>
        <v>0.01830259458316108</v>
      </c>
      <c r="AG74" s="18">
        <f t="shared" si="23"/>
        <v>0.00026874225122269595</v>
      </c>
      <c r="AH74" s="115">
        <f t="shared" si="24"/>
        <v>0.00030504324305268465</v>
      </c>
      <c r="AJ74" s="1">
        <f t="shared" si="25"/>
        <v>23</v>
      </c>
      <c r="AK74" s="87">
        <f t="shared" si="26"/>
        <v>0.39073112848927377</v>
      </c>
      <c r="AL74" s="87">
        <f t="shared" si="27"/>
        <v>0.40812</v>
      </c>
      <c r="AM74" s="87">
        <f t="shared" si="28"/>
        <v>0.0171395</v>
      </c>
      <c r="AN74" s="115">
        <f t="shared" si="29"/>
        <v>0.9827496794556971</v>
      </c>
      <c r="AO74" s="86">
        <f t="shared" si="30"/>
        <v>0.03501923265817197</v>
      </c>
      <c r="AP74" s="86">
        <f t="shared" si="31"/>
        <v>0.3501923265816913</v>
      </c>
      <c r="AQ74" s="104">
        <f t="shared" si="32"/>
        <v>0.9826383319118865</v>
      </c>
      <c r="AR74" s="104">
        <f t="shared" si="33"/>
        <v>-1.0417000852868057</v>
      </c>
      <c r="AV74" s="1">
        <f t="shared" si="34"/>
        <v>23</v>
      </c>
      <c r="AW74" s="87">
        <f t="shared" si="35"/>
        <v>0.42447481620960476</v>
      </c>
      <c r="AX74" s="87">
        <f t="shared" si="36"/>
        <v>0.37215</v>
      </c>
      <c r="AY74" s="87">
        <f t="shared" si="37"/>
        <v>0.020384499999999972</v>
      </c>
      <c r="AZ74" s="115">
        <f t="shared" si="38"/>
        <v>0.9829140513666736</v>
      </c>
      <c r="BA74" s="104">
        <f t="shared" si="39"/>
        <v>0.025156917999581196</v>
      </c>
      <c r="BB74" s="104">
        <f t="shared" si="40"/>
        <v>0.2515691799958404</v>
      </c>
      <c r="BC74" s="104">
        <f t="shared" si="41"/>
        <v>0.9830055816877514</v>
      </c>
      <c r="BD74" s="104">
        <f t="shared" si="42"/>
        <v>-1.0196650987349116</v>
      </c>
    </row>
    <row r="75" spans="8:56" ht="12.75">
      <c r="H75" s="86">
        <f t="shared" si="13"/>
        <v>1.2400000000000002</v>
      </c>
      <c r="I75" s="87">
        <f t="shared" si="6"/>
        <v>0.09342168516223515</v>
      </c>
      <c r="J75" s="88">
        <f t="shared" si="14"/>
        <v>35</v>
      </c>
      <c r="K75" s="3">
        <f t="shared" si="43"/>
      </c>
      <c r="M75" s="101">
        <f t="shared" si="15"/>
        <v>34.9</v>
      </c>
      <c r="N75" s="101">
        <f t="shared" si="16"/>
        <v>0.10000000000000142</v>
      </c>
      <c r="O75" s="18">
        <f t="shared" si="7"/>
        <v>2.6593387134621338E-05</v>
      </c>
      <c r="P75" s="1" t="str">
        <f t="shared" si="8"/>
        <v> </v>
      </c>
      <c r="S75" s="86">
        <f t="shared" si="17"/>
        <v>1.2400000000000002</v>
      </c>
      <c r="T75" s="87">
        <f t="shared" si="9"/>
        <v>0.09342168516223515</v>
      </c>
      <c r="U75" s="88">
        <f t="shared" si="18"/>
        <v>35</v>
      </c>
      <c r="V75" s="3">
        <f t="shared" si="44"/>
      </c>
      <c r="W75" s="101">
        <f t="shared" si="19"/>
        <v>34.9</v>
      </c>
      <c r="X75" s="101">
        <f t="shared" si="10"/>
        <v>0.10000000000000142</v>
      </c>
      <c r="Y75" s="18">
        <f t="shared" si="11"/>
        <v>2.6593387134621338E-05</v>
      </c>
      <c r="Z75" s="1" t="str">
        <f t="shared" si="12"/>
        <v> </v>
      </c>
      <c r="AB75" s="1">
        <f t="shared" si="20"/>
        <v>24</v>
      </c>
      <c r="AC75" s="87">
        <f t="shared" si="21"/>
        <v>0.4067366430758002</v>
      </c>
      <c r="AD75" s="87">
        <f t="shared" si="22"/>
        <v>0.3906867000597495</v>
      </c>
      <c r="AE75" s="115">
        <f t="shared" si="45"/>
        <v>0.016005514586526437</v>
      </c>
      <c r="AF75" s="115">
        <f t="shared" si="46"/>
        <v>0.017435288273697447</v>
      </c>
      <c r="AG75" s="18">
        <f t="shared" si="23"/>
        <v>0.0002667585764421073</v>
      </c>
      <c r="AH75" s="115">
        <f t="shared" si="24"/>
        <v>0.00029058813789495743</v>
      </c>
      <c r="AJ75" s="1">
        <f t="shared" si="25"/>
        <v>24</v>
      </c>
      <c r="AK75" s="87">
        <f t="shared" si="26"/>
        <v>0.4067366430758002</v>
      </c>
      <c r="AL75" s="87">
        <f t="shared" si="27"/>
        <v>0.39069</v>
      </c>
      <c r="AM75" s="87">
        <f t="shared" si="28"/>
        <v>0.016362666666666654</v>
      </c>
      <c r="AN75" s="115">
        <f t="shared" si="29"/>
        <v>0.983052294714863</v>
      </c>
      <c r="AO75" s="86">
        <f t="shared" si="30"/>
        <v>0.01686231710822028</v>
      </c>
      <c r="AP75" s="86">
        <f t="shared" si="31"/>
        <v>0.16862317108223124</v>
      </c>
      <c r="AQ75" s="104">
        <f t="shared" si="32"/>
        <v>0.9832461267510427</v>
      </c>
      <c r="AR75" s="104">
        <f t="shared" si="33"/>
        <v>-1.0052323949374369</v>
      </c>
      <c r="AV75" s="1">
        <f t="shared" si="34"/>
        <v>24</v>
      </c>
      <c r="AW75" s="87">
        <f t="shared" si="35"/>
        <v>0.4452286853085362</v>
      </c>
      <c r="AX75" s="87">
        <f t="shared" si="36"/>
        <v>0.35142</v>
      </c>
      <c r="AY75" s="87">
        <f t="shared" si="37"/>
        <v>0.019755166666666664</v>
      </c>
      <c r="AZ75" s="115">
        <f t="shared" si="38"/>
        <v>0.9829558722102725</v>
      </c>
      <c r="BA75" s="104">
        <f t="shared" si="39"/>
        <v>0.022647667383651537</v>
      </c>
      <c r="BB75" s="104">
        <f t="shared" si="40"/>
        <v>0.22647667383648695</v>
      </c>
      <c r="BC75" s="104">
        <f t="shared" si="41"/>
        <v>0.9831096702348495</v>
      </c>
      <c r="BD75" s="104">
        <f t="shared" si="42"/>
        <v>-1.0134197859090293</v>
      </c>
    </row>
    <row r="76" spans="8:56" ht="12.75">
      <c r="H76" s="86">
        <f t="shared" si="13"/>
        <v>1.2500000000000002</v>
      </c>
      <c r="I76" s="87">
        <f t="shared" si="6"/>
        <v>0.09691001300805649</v>
      </c>
      <c r="J76" s="88">
        <f t="shared" si="14"/>
        <v>35</v>
      </c>
      <c r="K76" s="3">
        <f t="shared" si="43"/>
      </c>
      <c r="M76" s="101">
        <f t="shared" si="15"/>
        <v>34.6</v>
      </c>
      <c r="N76" s="101">
        <f t="shared" si="16"/>
        <v>0.3999999999999986</v>
      </c>
      <c r="O76" s="18">
        <f t="shared" si="7"/>
        <v>9.938849509527614E-05</v>
      </c>
      <c r="P76" s="1" t="str">
        <f t="shared" si="8"/>
        <v> </v>
      </c>
      <c r="S76" s="86">
        <f t="shared" si="17"/>
        <v>1.2500000000000002</v>
      </c>
      <c r="T76" s="87">
        <f t="shared" si="9"/>
        <v>0.09691001300805649</v>
      </c>
      <c r="U76" s="88">
        <f t="shared" si="18"/>
        <v>35</v>
      </c>
      <c r="V76" s="3">
        <f t="shared" si="44"/>
      </c>
      <c r="W76" s="101">
        <f t="shared" si="19"/>
        <v>34.6</v>
      </c>
      <c r="X76" s="101">
        <f t="shared" si="10"/>
        <v>0.3999999999999986</v>
      </c>
      <c r="Y76" s="18">
        <f t="shared" si="11"/>
        <v>9.938849509527614E-05</v>
      </c>
      <c r="Z76" s="1" t="str">
        <f t="shared" si="12"/>
        <v> </v>
      </c>
      <c r="AB76" s="1">
        <f t="shared" si="20"/>
        <v>25</v>
      </c>
      <c r="AC76" s="87">
        <f t="shared" si="21"/>
        <v>0.42261826174069944</v>
      </c>
      <c r="AD76" s="87">
        <f t="shared" si="22"/>
        <v>0.37405174059686025</v>
      </c>
      <c r="AE76" s="115">
        <f t="shared" si="45"/>
        <v>0.015881618664899233</v>
      </c>
      <c r="AF76" s="115">
        <f t="shared" si="46"/>
        <v>0.01663495946288923</v>
      </c>
      <c r="AG76" s="18">
        <f t="shared" si="23"/>
        <v>0.00026469364441498723</v>
      </c>
      <c r="AH76" s="115">
        <f t="shared" si="24"/>
        <v>0.0002772493243814872</v>
      </c>
      <c r="AJ76" s="1">
        <f t="shared" si="25"/>
        <v>25</v>
      </c>
      <c r="AK76" s="87">
        <f t="shared" si="26"/>
        <v>0.42261826174069944</v>
      </c>
      <c r="AL76" s="87">
        <f t="shared" si="27"/>
        <v>0.37405</v>
      </c>
      <c r="AM76" s="87">
        <f t="shared" si="28"/>
        <v>0.015625166666666683</v>
      </c>
      <c r="AN76" s="115">
        <f t="shared" si="29"/>
        <v>0.9828394005941661</v>
      </c>
      <c r="AO76" s="86">
        <f t="shared" si="30"/>
        <v>0.029635964350035238</v>
      </c>
      <c r="AP76" s="86">
        <f t="shared" si="31"/>
        <v>0.2963596435004092</v>
      </c>
      <c r="AQ76" s="104">
        <f t="shared" si="32"/>
        <v>0.9827323201597651</v>
      </c>
      <c r="AR76" s="104">
        <f t="shared" si="33"/>
        <v>-1.0360607904140977</v>
      </c>
      <c r="AV76" s="1">
        <f t="shared" si="34"/>
        <v>25</v>
      </c>
      <c r="AW76" s="87">
        <f t="shared" si="35"/>
        <v>0.4663076581549986</v>
      </c>
      <c r="AX76" s="87">
        <f t="shared" si="36"/>
        <v>0.33133</v>
      </c>
      <c r="AY76" s="87">
        <f t="shared" si="37"/>
        <v>0.019184833333333363</v>
      </c>
      <c r="AZ76" s="115">
        <f t="shared" si="38"/>
        <v>0.9830093684537431</v>
      </c>
      <c r="BA76" s="104">
        <f t="shared" si="39"/>
        <v>0.01943789277541441</v>
      </c>
      <c r="BB76" s="104">
        <f t="shared" si="40"/>
        <v>0.19437892775408727</v>
      </c>
      <c r="BC76" s="104">
        <f t="shared" si="41"/>
        <v>0.9831381182959603</v>
      </c>
      <c r="BD76" s="104">
        <f t="shared" si="42"/>
        <v>-1.0117129022423796</v>
      </c>
    </row>
    <row r="77" spans="8:56" ht="12.75">
      <c r="H77" s="86">
        <f t="shared" si="13"/>
        <v>1.2600000000000002</v>
      </c>
      <c r="I77" s="87">
        <f t="shared" si="6"/>
        <v>0.10037054511756298</v>
      </c>
      <c r="J77" s="88">
        <f t="shared" si="14"/>
        <v>34</v>
      </c>
      <c r="K77" s="3" t="str">
        <f t="shared" si="43"/>
        <v>Yes</v>
      </c>
      <c r="M77" s="101">
        <f t="shared" si="15"/>
        <v>34.3</v>
      </c>
      <c r="N77" s="101">
        <f t="shared" si="16"/>
        <v>-0.29999999999999716</v>
      </c>
      <c r="O77" s="18">
        <f t="shared" si="7"/>
        <v>9.080307182540714E-05</v>
      </c>
      <c r="P77" s="1" t="str">
        <f t="shared" si="8"/>
        <v> </v>
      </c>
      <c r="S77" s="86">
        <f t="shared" si="17"/>
        <v>1.2600000000000002</v>
      </c>
      <c r="T77" s="87">
        <f t="shared" si="9"/>
        <v>0.10037054511756298</v>
      </c>
      <c r="U77" s="88">
        <f t="shared" si="18"/>
        <v>34</v>
      </c>
      <c r="V77" s="3" t="str">
        <f t="shared" si="44"/>
        <v>Yes</v>
      </c>
      <c r="W77" s="101">
        <f t="shared" si="19"/>
        <v>34.3</v>
      </c>
      <c r="X77" s="101">
        <f t="shared" si="10"/>
        <v>-0.29999999999999716</v>
      </c>
      <c r="Y77" s="18">
        <f t="shared" si="11"/>
        <v>-9.080307182540714E-05</v>
      </c>
      <c r="Z77" s="1" t="str">
        <f t="shared" si="12"/>
        <v> </v>
      </c>
      <c r="AB77" s="1">
        <f t="shared" si="20"/>
        <v>26</v>
      </c>
      <c r="AC77" s="87">
        <f t="shared" si="21"/>
        <v>0.4383711467890774</v>
      </c>
      <c r="AD77" s="87">
        <f t="shared" si="22"/>
        <v>0.35815803847136685</v>
      </c>
      <c r="AE77" s="115">
        <f t="shared" si="45"/>
        <v>0.015752885048377963</v>
      </c>
      <c r="AF77" s="115">
        <f t="shared" si="46"/>
        <v>0.015893702125493403</v>
      </c>
      <c r="AG77" s="18">
        <f t="shared" si="23"/>
        <v>0.0002625480841396327</v>
      </c>
      <c r="AH77" s="115">
        <f t="shared" si="24"/>
        <v>0.00026489503542489004</v>
      </c>
      <c r="AJ77" s="1">
        <f t="shared" si="25"/>
        <v>26</v>
      </c>
      <c r="AK77" s="87">
        <f t="shared" si="26"/>
        <v>0.4383711467890774</v>
      </c>
      <c r="AL77" s="87">
        <f t="shared" si="27"/>
        <v>0.35816</v>
      </c>
      <c r="AM77" s="87">
        <f t="shared" si="28"/>
        <v>0.014956500000000003</v>
      </c>
      <c r="AN77" s="115">
        <f t="shared" si="29"/>
        <v>0.9831830795340899</v>
      </c>
      <c r="AO77" s="86">
        <f t="shared" si="30"/>
        <v>0.009015227954606075</v>
      </c>
      <c r="AP77" s="86">
        <f t="shared" si="31"/>
        <v>0.09015227954603233</v>
      </c>
      <c r="AQ77" s="104">
        <f t="shared" si="32"/>
        <v>0.9833092952786813</v>
      </c>
      <c r="AR77" s="104">
        <f t="shared" si="33"/>
        <v>-1.0014422832791254</v>
      </c>
      <c r="AV77" s="1">
        <f t="shared" si="34"/>
        <v>26</v>
      </c>
      <c r="AW77" s="87">
        <f t="shared" si="35"/>
        <v>0.48773258856586144</v>
      </c>
      <c r="AX77" s="87">
        <f t="shared" si="36"/>
        <v>0.31182</v>
      </c>
      <c r="AY77" s="87">
        <f t="shared" si="37"/>
        <v>0.018673500000000006</v>
      </c>
      <c r="AZ77" s="115">
        <f t="shared" si="38"/>
        <v>0.9833329609522181</v>
      </c>
      <c r="BA77" s="104">
        <f t="shared" si="39"/>
        <v>2.2342866913049875E-05</v>
      </c>
      <c r="BB77" s="104">
        <f t="shared" si="40"/>
        <v>0.00022342866918734217</v>
      </c>
      <c r="BC77" s="104">
        <f t="shared" si="41"/>
        <v>0.9834252044838645</v>
      </c>
      <c r="BD77" s="104">
        <f t="shared" si="42"/>
        <v>-0.9944877309681317</v>
      </c>
    </row>
    <row r="78" spans="8:56" ht="12.75">
      <c r="H78" s="86">
        <f t="shared" si="13"/>
        <v>1.2700000000000002</v>
      </c>
      <c r="I78" s="87">
        <f t="shared" si="6"/>
        <v>0.10380372095595694</v>
      </c>
      <c r="J78" s="88">
        <f t="shared" si="14"/>
        <v>34</v>
      </c>
      <c r="K78" s="3">
        <f t="shared" si="43"/>
      </c>
      <c r="M78" s="101">
        <f t="shared" si="15"/>
        <v>34.1</v>
      </c>
      <c r="N78" s="101">
        <f t="shared" si="16"/>
        <v>-0.10000000000000142</v>
      </c>
      <c r="O78" s="18">
        <f t="shared" si="7"/>
        <v>2.009515969714215E-05</v>
      </c>
      <c r="P78" s="1" t="str">
        <f t="shared" si="8"/>
        <v> </v>
      </c>
      <c r="S78" s="86">
        <f t="shared" si="17"/>
        <v>1.2700000000000002</v>
      </c>
      <c r="T78" s="87">
        <f t="shared" si="9"/>
        <v>0.10380372095595694</v>
      </c>
      <c r="U78" s="88">
        <f t="shared" si="18"/>
        <v>34</v>
      </c>
      <c r="V78" s="3">
        <f t="shared" si="44"/>
      </c>
      <c r="W78" s="101">
        <f t="shared" si="19"/>
        <v>34.1</v>
      </c>
      <c r="X78" s="101">
        <f t="shared" si="10"/>
        <v>-0.10000000000000142</v>
      </c>
      <c r="Y78" s="18">
        <f t="shared" si="11"/>
        <v>-2.009515969714215E-05</v>
      </c>
      <c r="Z78" s="1" t="str">
        <f t="shared" si="12"/>
        <v> </v>
      </c>
      <c r="AB78" s="1">
        <f t="shared" si="20"/>
        <v>27</v>
      </c>
      <c r="AC78" s="87">
        <f t="shared" si="21"/>
        <v>0.45399049973954675</v>
      </c>
      <c r="AD78" s="87">
        <f t="shared" si="22"/>
        <v>0.3429532351469949</v>
      </c>
      <c r="AE78" s="115">
        <f t="shared" si="45"/>
        <v>0.015619352950469345</v>
      </c>
      <c r="AF78" s="115">
        <f t="shared" si="46"/>
        <v>0.015204803324371963</v>
      </c>
      <c r="AG78" s="18">
        <f t="shared" si="23"/>
        <v>0.0002603225491744891</v>
      </c>
      <c r="AH78" s="115">
        <f t="shared" si="24"/>
        <v>0.0002534133887395327</v>
      </c>
      <c r="AJ78" s="1">
        <f t="shared" si="25"/>
        <v>27</v>
      </c>
      <c r="AK78" s="87">
        <f t="shared" si="26"/>
        <v>0.45399049973954675</v>
      </c>
      <c r="AL78" s="87">
        <f t="shared" si="27"/>
        <v>0.34295</v>
      </c>
      <c r="AM78" s="87">
        <f t="shared" si="28"/>
        <v>0.014317333333333297</v>
      </c>
      <c r="AN78" s="115">
        <f t="shared" si="29"/>
        <v>0.9830333209562063</v>
      </c>
      <c r="AO78" s="86">
        <f t="shared" si="30"/>
        <v>0.018000742627620525</v>
      </c>
      <c r="AP78" s="86">
        <f t="shared" si="31"/>
        <v>0.18000742627623367</v>
      </c>
      <c r="AQ78" s="104">
        <f t="shared" si="32"/>
        <v>0.9828158505038496</v>
      </c>
      <c r="AR78" s="104">
        <f t="shared" si="33"/>
        <v>-1.0310489697690244</v>
      </c>
      <c r="AV78" s="1">
        <f t="shared" si="34"/>
        <v>27</v>
      </c>
      <c r="AW78" s="87">
        <f t="shared" si="35"/>
        <v>0.5095254494944288</v>
      </c>
      <c r="AX78" s="87">
        <f t="shared" si="36"/>
        <v>0.29283</v>
      </c>
      <c r="AY78" s="87">
        <f t="shared" si="37"/>
        <v>0.018191666666666627</v>
      </c>
      <c r="AZ78" s="115">
        <f t="shared" si="38"/>
        <v>0.9829030221348276</v>
      </c>
      <c r="BA78" s="104">
        <f t="shared" si="39"/>
        <v>0.025818671910343483</v>
      </c>
      <c r="BB78" s="104">
        <f t="shared" si="40"/>
        <v>0.258186719103378</v>
      </c>
      <c r="BC78" s="104">
        <f t="shared" si="41"/>
        <v>0.9826831947734707</v>
      </c>
      <c r="BD78" s="104">
        <f t="shared" si="42"/>
        <v>-1.0390083135917578</v>
      </c>
    </row>
    <row r="79" spans="8:56" ht="12.75">
      <c r="H79" s="86">
        <f t="shared" si="13"/>
        <v>1.2800000000000002</v>
      </c>
      <c r="I79" s="87">
        <f t="shared" si="6"/>
        <v>0.10720996964786846</v>
      </c>
      <c r="J79" s="88">
        <f t="shared" si="14"/>
        <v>34</v>
      </c>
      <c r="K79" s="3">
        <f t="shared" si="43"/>
      </c>
      <c r="M79" s="101">
        <f t="shared" si="15"/>
        <v>33.8</v>
      </c>
      <c r="N79" s="101">
        <f t="shared" si="16"/>
        <v>0.20000000000000284</v>
      </c>
      <c r="O79" s="18">
        <f t="shared" si="7"/>
        <v>5.061275243134489E-05</v>
      </c>
      <c r="P79" s="1" t="str">
        <f t="shared" si="8"/>
        <v> </v>
      </c>
      <c r="S79" s="86">
        <f t="shared" si="17"/>
        <v>1.2800000000000002</v>
      </c>
      <c r="T79" s="87">
        <f t="shared" si="9"/>
        <v>0.10720996964786846</v>
      </c>
      <c r="U79" s="88">
        <f t="shared" si="18"/>
        <v>34</v>
      </c>
      <c r="V79" s="3">
        <f t="shared" si="44"/>
      </c>
      <c r="W79" s="101">
        <f t="shared" si="19"/>
        <v>33.8</v>
      </c>
      <c r="X79" s="101">
        <f t="shared" si="10"/>
        <v>0.20000000000000284</v>
      </c>
      <c r="Y79" s="18">
        <f t="shared" si="11"/>
        <v>5.061275243134489E-05</v>
      </c>
      <c r="Z79" s="1" t="str">
        <f t="shared" si="12"/>
        <v> </v>
      </c>
      <c r="AB79" s="1">
        <f t="shared" si="20"/>
        <v>28</v>
      </c>
      <c r="AC79" s="87">
        <f t="shared" si="21"/>
        <v>0.4694715627858908</v>
      </c>
      <c r="AD79" s="87">
        <f t="shared" si="22"/>
        <v>0.3283907090404724</v>
      </c>
      <c r="AE79" s="115">
        <f t="shared" si="45"/>
        <v>0.015481063046344057</v>
      </c>
      <c r="AF79" s="115">
        <f t="shared" si="46"/>
        <v>0.014562526106522478</v>
      </c>
      <c r="AG79" s="18">
        <f t="shared" si="23"/>
        <v>0.0002580177174390676</v>
      </c>
      <c r="AH79" s="115">
        <f t="shared" si="24"/>
        <v>0.0002427087684420413</v>
      </c>
      <c r="AJ79" s="1">
        <f t="shared" si="25"/>
        <v>28</v>
      </c>
      <c r="AK79" s="87">
        <f t="shared" si="26"/>
        <v>0.4694715627858908</v>
      </c>
      <c r="AL79" s="87">
        <f t="shared" si="27"/>
        <v>0.32839</v>
      </c>
      <c r="AM79" s="87">
        <f t="shared" si="28"/>
        <v>0.013727333333333362</v>
      </c>
      <c r="AN79" s="115">
        <f t="shared" si="29"/>
        <v>0.9829014296838707</v>
      </c>
      <c r="AO79" s="86">
        <f t="shared" si="30"/>
        <v>0.025914218967756142</v>
      </c>
      <c r="AP79" s="86">
        <f t="shared" si="31"/>
        <v>0.2591421896775046</v>
      </c>
      <c r="AQ79" s="104">
        <f t="shared" si="32"/>
        <v>0.9828516921594347</v>
      </c>
      <c r="AR79" s="104">
        <f t="shared" si="33"/>
        <v>-1.0288984704339157</v>
      </c>
      <c r="AV79" s="1">
        <f t="shared" si="34"/>
        <v>28</v>
      </c>
      <c r="AW79" s="87">
        <f t="shared" si="35"/>
        <v>0.5317094316614788</v>
      </c>
      <c r="AX79" s="87">
        <f t="shared" si="36"/>
        <v>0.27433</v>
      </c>
      <c r="AY79" s="87">
        <f t="shared" si="37"/>
        <v>0.017778666666666706</v>
      </c>
      <c r="AZ79" s="115">
        <f t="shared" si="38"/>
        <v>0.9830360839647838</v>
      </c>
      <c r="BA79" s="104">
        <f t="shared" si="39"/>
        <v>0.017834962112971198</v>
      </c>
      <c r="BB79" s="104">
        <f t="shared" si="40"/>
        <v>0.17834962112965513</v>
      </c>
      <c r="BC79" s="104">
        <f t="shared" si="41"/>
        <v>0.9832747398426916</v>
      </c>
      <c r="BD79" s="104">
        <f t="shared" si="42"/>
        <v>-1.0035156094385016</v>
      </c>
    </row>
    <row r="80" spans="8:56" ht="12.75">
      <c r="H80" s="86">
        <f t="shared" si="13"/>
        <v>1.2900000000000003</v>
      </c>
      <c r="I80" s="87">
        <f t="shared" si="6"/>
        <v>0.11058971029924905</v>
      </c>
      <c r="J80" s="88">
        <f t="shared" si="14"/>
        <v>34</v>
      </c>
      <c r="K80" s="3">
        <f t="shared" si="43"/>
      </c>
      <c r="M80" s="101">
        <f t="shared" si="15"/>
        <v>33.5</v>
      </c>
      <c r="N80" s="101">
        <f t="shared" si="16"/>
        <v>0.5</v>
      </c>
      <c r="O80" s="18">
        <f t="shared" si="7"/>
        <v>0.00012132066455960988</v>
      </c>
      <c r="P80" s="1" t="str">
        <f t="shared" si="8"/>
        <v> </v>
      </c>
      <c r="S80" s="86">
        <f t="shared" si="17"/>
        <v>1.2900000000000003</v>
      </c>
      <c r="T80" s="87">
        <f t="shared" si="9"/>
        <v>0.11058971029924905</v>
      </c>
      <c r="U80" s="88">
        <f t="shared" si="18"/>
        <v>34</v>
      </c>
      <c r="V80" s="3">
        <f t="shared" si="44"/>
      </c>
      <c r="W80" s="101">
        <f t="shared" si="19"/>
        <v>33.5</v>
      </c>
      <c r="X80" s="101">
        <f t="shared" si="10"/>
        <v>0.5</v>
      </c>
      <c r="Y80" s="18">
        <f t="shared" si="11"/>
        <v>0.00012132066455960988</v>
      </c>
      <c r="Z80" s="1" t="str">
        <f t="shared" si="12"/>
        <v> </v>
      </c>
      <c r="AB80" s="1">
        <f t="shared" si="20"/>
        <v>29</v>
      </c>
      <c r="AC80" s="87">
        <f t="shared" si="21"/>
        <v>0.48480962024633706</v>
      </c>
      <c r="AD80" s="87">
        <f t="shared" si="22"/>
        <v>0.3144287708994321</v>
      </c>
      <c r="AE80" s="115">
        <f t="shared" si="45"/>
        <v>0.015338057460446253</v>
      </c>
      <c r="AF80" s="115">
        <f t="shared" si="46"/>
        <v>0.013961938141040298</v>
      </c>
      <c r="AG80" s="18">
        <f t="shared" si="23"/>
        <v>0.0002556342910074375</v>
      </c>
      <c r="AH80" s="115">
        <f t="shared" si="24"/>
        <v>0.00023269896901733828</v>
      </c>
      <c r="AJ80" s="1">
        <f t="shared" si="25"/>
        <v>29</v>
      </c>
      <c r="AK80" s="87">
        <f t="shared" si="26"/>
        <v>0.48480962024633706</v>
      </c>
      <c r="AL80" s="87">
        <f t="shared" si="27"/>
        <v>0.31443</v>
      </c>
      <c r="AM80" s="87">
        <f t="shared" si="28"/>
        <v>0.013176666666666635</v>
      </c>
      <c r="AN80" s="115">
        <f t="shared" si="29"/>
        <v>0.9829944451211219</v>
      </c>
      <c r="AO80" s="86">
        <f t="shared" si="30"/>
        <v>0.020333292732686914</v>
      </c>
      <c r="AP80" s="86">
        <f t="shared" si="31"/>
        <v>0.20333292732686914</v>
      </c>
      <c r="AQ80" s="104">
        <f t="shared" si="32"/>
        <v>0.9830843279861993</v>
      </c>
      <c r="AR80" s="104">
        <f t="shared" si="33"/>
        <v>-1.014940320828046</v>
      </c>
      <c r="AV80" s="1">
        <f t="shared" si="34"/>
        <v>29</v>
      </c>
      <c r="AW80" s="87">
        <f t="shared" si="35"/>
        <v>0.554309051452769</v>
      </c>
      <c r="AX80" s="87">
        <f t="shared" si="36"/>
        <v>0.25625</v>
      </c>
      <c r="AY80" s="87">
        <f t="shared" si="37"/>
        <v>0.01739516666666665</v>
      </c>
      <c r="AZ80" s="115">
        <f t="shared" si="38"/>
        <v>0.9831958376346783</v>
      </c>
      <c r="BA80" s="104">
        <f t="shared" si="39"/>
        <v>0.00824974191930039</v>
      </c>
      <c r="BB80" s="104">
        <f t="shared" si="40"/>
        <v>0.08249741919303233</v>
      </c>
      <c r="BC80" s="104">
        <f t="shared" si="41"/>
        <v>0.9833060607636537</v>
      </c>
      <c r="BD80" s="104">
        <f t="shared" si="42"/>
        <v>-1.001636354180782</v>
      </c>
    </row>
    <row r="81" spans="8:56" ht="12.75">
      <c r="H81" s="86">
        <f t="shared" si="13"/>
        <v>1.3000000000000003</v>
      </c>
      <c r="I81" s="87">
        <f t="shared" si="6"/>
        <v>0.11394335230683686</v>
      </c>
      <c r="J81" s="88">
        <f t="shared" si="14"/>
        <v>33</v>
      </c>
      <c r="K81" s="3" t="str">
        <f t="shared" si="43"/>
        <v>Yes</v>
      </c>
      <c r="M81" s="101">
        <f t="shared" si="15"/>
        <v>33.3</v>
      </c>
      <c r="N81" s="101">
        <f t="shared" si="16"/>
        <v>-0.29999999999999716</v>
      </c>
      <c r="O81" s="18">
        <f t="shared" si="7"/>
        <v>7.925065778069396E-05</v>
      </c>
      <c r="P81" s="1" t="str">
        <f t="shared" si="8"/>
        <v> </v>
      </c>
      <c r="S81" s="86">
        <f t="shared" si="17"/>
        <v>1.3000000000000003</v>
      </c>
      <c r="T81" s="87">
        <f t="shared" si="9"/>
        <v>0.11394335230683686</v>
      </c>
      <c r="U81" s="88">
        <f t="shared" si="18"/>
        <v>33</v>
      </c>
      <c r="V81" s="3" t="str">
        <f t="shared" si="44"/>
        <v>Yes</v>
      </c>
      <c r="W81" s="101">
        <f t="shared" si="19"/>
        <v>33.3</v>
      </c>
      <c r="X81" s="101">
        <f t="shared" si="10"/>
        <v>-0.29999999999999716</v>
      </c>
      <c r="Y81" s="18">
        <f t="shared" si="11"/>
        <v>-7.925065778069396E-05</v>
      </c>
      <c r="Z81" s="1" t="str">
        <f t="shared" si="12"/>
        <v> </v>
      </c>
      <c r="AB81" s="1">
        <f t="shared" si="20"/>
        <v>30</v>
      </c>
      <c r="AC81" s="87">
        <f t="shared" si="21"/>
        <v>0.49999999999999994</v>
      </c>
      <c r="AD81" s="87">
        <f t="shared" si="22"/>
        <v>0.30102999566398125</v>
      </c>
      <c r="AE81" s="115">
        <f t="shared" si="45"/>
        <v>0.015190379753662886</v>
      </c>
      <c r="AF81" s="115">
        <f t="shared" si="46"/>
        <v>0.013398775235450855</v>
      </c>
      <c r="AG81" s="18">
        <f t="shared" si="23"/>
        <v>0.0002531729958943814</v>
      </c>
      <c r="AH81" s="115">
        <f t="shared" si="24"/>
        <v>0.0002233129205908476</v>
      </c>
      <c r="AJ81" s="1">
        <f t="shared" si="25"/>
        <v>30</v>
      </c>
      <c r="AK81" s="87">
        <f t="shared" si="26"/>
        <v>0.49999999999999994</v>
      </c>
      <c r="AL81" s="87">
        <f t="shared" si="27"/>
        <v>0.30103</v>
      </c>
      <c r="AM81" s="87">
        <f t="shared" si="28"/>
        <v>0.012655499999999993</v>
      </c>
      <c r="AN81" s="115">
        <f t="shared" si="29"/>
        <v>0.9830547686731066</v>
      </c>
      <c r="AO81" s="86">
        <f t="shared" si="30"/>
        <v>0.016713879613604377</v>
      </c>
      <c r="AP81" s="86">
        <f t="shared" si="31"/>
        <v>0.16713879613598692</v>
      </c>
      <c r="AQ81" s="104">
        <f t="shared" si="32"/>
        <v>0.983055098942892</v>
      </c>
      <c r="AR81" s="104">
        <f t="shared" si="33"/>
        <v>-1.0166940634264776</v>
      </c>
      <c r="AV81" s="1">
        <f t="shared" si="34"/>
        <v>30</v>
      </c>
      <c r="AW81" s="87">
        <f t="shared" si="35"/>
        <v>0.5773502691896257</v>
      </c>
      <c r="AX81" s="87">
        <f t="shared" si="36"/>
        <v>0.23856</v>
      </c>
      <c r="AY81" s="87">
        <f t="shared" si="37"/>
        <v>0.017041166666666652</v>
      </c>
      <c r="AZ81" s="115">
        <f t="shared" si="38"/>
        <v>0.9829623147794422</v>
      </c>
      <c r="BA81" s="104">
        <f t="shared" si="39"/>
        <v>0.022261113233469132</v>
      </c>
      <c r="BB81" s="104">
        <f t="shared" si="40"/>
        <v>0.22261113233469132</v>
      </c>
      <c r="BC81" s="104">
        <f t="shared" si="41"/>
        <v>0.9829264757844812</v>
      </c>
      <c r="BD81" s="104">
        <f t="shared" si="42"/>
        <v>-1.0244114529311261</v>
      </c>
    </row>
    <row r="82" spans="8:56" ht="12.75">
      <c r="H82" s="86">
        <f t="shared" si="13"/>
        <v>1.3100000000000003</v>
      </c>
      <c r="I82" s="87">
        <f t="shared" si="6"/>
        <v>0.11727129565576436</v>
      </c>
      <c r="J82" s="88">
        <f t="shared" si="14"/>
        <v>33</v>
      </c>
      <c r="K82" s="3">
        <f t="shared" si="43"/>
      </c>
      <c r="M82" s="101">
        <f t="shared" si="15"/>
        <v>33</v>
      </c>
      <c r="N82" s="101">
        <f t="shared" si="16"/>
        <v>0</v>
      </c>
      <c r="O82" s="18">
        <f t="shared" si="7"/>
        <v>1.0629508994330905E-05</v>
      </c>
      <c r="P82" s="1" t="str">
        <f t="shared" si="8"/>
        <v> </v>
      </c>
      <c r="S82" s="86">
        <f t="shared" si="17"/>
        <v>1.3100000000000003</v>
      </c>
      <c r="T82" s="87">
        <f t="shared" si="9"/>
        <v>0.11727129565576436</v>
      </c>
      <c r="U82" s="88">
        <f t="shared" si="18"/>
        <v>33</v>
      </c>
      <c r="V82" s="3">
        <f t="shared" si="44"/>
      </c>
      <c r="W82" s="101">
        <f t="shared" si="19"/>
        <v>33</v>
      </c>
      <c r="X82" s="101">
        <f t="shared" si="10"/>
        <v>0</v>
      </c>
      <c r="Y82" s="18">
        <f t="shared" si="11"/>
        <v>-1.0629508994330905E-05</v>
      </c>
      <c r="Z82" s="1" t="str">
        <f t="shared" si="12"/>
        <v> </v>
      </c>
      <c r="AB82" s="1">
        <f t="shared" si="20"/>
        <v>31</v>
      </c>
      <c r="AC82" s="87">
        <f t="shared" si="21"/>
        <v>0.5150380749100542</v>
      </c>
      <c r="AD82" s="87">
        <f t="shared" si="22"/>
        <v>0.2881606639450086</v>
      </c>
      <c r="AE82" s="115">
        <f t="shared" si="45"/>
        <v>0.015038074910054211</v>
      </c>
      <c r="AF82" s="115">
        <f t="shared" si="46"/>
        <v>0.012869331718972643</v>
      </c>
      <c r="AG82" s="18">
        <f t="shared" si="23"/>
        <v>0.00025063458183423684</v>
      </c>
      <c r="AH82" s="115">
        <f t="shared" si="24"/>
        <v>0.0002144888619828774</v>
      </c>
      <c r="AJ82" s="1">
        <f t="shared" si="25"/>
        <v>31</v>
      </c>
      <c r="AK82" s="87">
        <f t="shared" si="26"/>
        <v>0.5150380749100542</v>
      </c>
      <c r="AL82" s="87">
        <f t="shared" si="27"/>
        <v>0.28816</v>
      </c>
      <c r="AM82" s="87">
        <f t="shared" si="28"/>
        <v>0.01216383333333338</v>
      </c>
      <c r="AN82" s="115">
        <f t="shared" si="29"/>
        <v>0.9830337106204539</v>
      </c>
      <c r="AO82" s="86">
        <f t="shared" si="30"/>
        <v>0.0179773627727684</v>
      </c>
      <c r="AP82" s="86">
        <f t="shared" si="31"/>
        <v>0.17977362772762717</v>
      </c>
      <c r="AQ82" s="104">
        <f t="shared" si="32"/>
        <v>0.982981079256607</v>
      </c>
      <c r="AR82" s="104">
        <f t="shared" si="33"/>
        <v>-1.0211352446035775</v>
      </c>
      <c r="AV82" s="1">
        <f t="shared" si="34"/>
        <v>31</v>
      </c>
      <c r="AW82" s="87">
        <f t="shared" si="35"/>
        <v>0.6008606190275604</v>
      </c>
      <c r="AX82" s="87">
        <f t="shared" si="36"/>
        <v>0.22123</v>
      </c>
      <c r="AY82" s="87">
        <f t="shared" si="37"/>
        <v>0.016736333333333343</v>
      </c>
      <c r="AZ82" s="115">
        <f t="shared" si="38"/>
        <v>0.9832302918113385</v>
      </c>
      <c r="BA82" s="104">
        <f t="shared" si="39"/>
        <v>0.006182491319691508</v>
      </c>
      <c r="BB82" s="104">
        <f t="shared" si="40"/>
        <v>0.06182491319691508</v>
      </c>
      <c r="BC82" s="104">
        <f t="shared" si="41"/>
        <v>0.983448170938165</v>
      </c>
      <c r="BD82" s="104">
        <f t="shared" si="42"/>
        <v>-0.9931097437101002</v>
      </c>
    </row>
    <row r="83" spans="8:56" ht="12.75">
      <c r="H83" s="86">
        <f t="shared" si="13"/>
        <v>1.3200000000000003</v>
      </c>
      <c r="I83" s="87">
        <f t="shared" si="6"/>
        <v>0.12057393120584996</v>
      </c>
      <c r="J83" s="88">
        <f t="shared" si="14"/>
        <v>33</v>
      </c>
      <c r="K83" s="3">
        <f t="shared" si="43"/>
      </c>
      <c r="M83" s="101">
        <f t="shared" si="15"/>
        <v>32.8</v>
      </c>
      <c r="N83" s="101">
        <f t="shared" si="16"/>
        <v>0.20000000000000284</v>
      </c>
      <c r="O83" s="18">
        <f t="shared" si="7"/>
        <v>5.79916397918101E-05</v>
      </c>
      <c r="P83" s="1" t="str">
        <f t="shared" si="8"/>
        <v> </v>
      </c>
      <c r="S83" s="86">
        <f t="shared" si="17"/>
        <v>1.3200000000000003</v>
      </c>
      <c r="T83" s="87">
        <f t="shared" si="9"/>
        <v>0.12057393120584996</v>
      </c>
      <c r="U83" s="88">
        <f t="shared" si="18"/>
        <v>33</v>
      </c>
      <c r="V83" s="3">
        <f t="shared" si="44"/>
      </c>
      <c r="W83" s="101">
        <f t="shared" si="19"/>
        <v>32.8</v>
      </c>
      <c r="X83" s="101">
        <f t="shared" si="10"/>
        <v>0.20000000000000284</v>
      </c>
      <c r="Y83" s="18">
        <f t="shared" si="11"/>
        <v>5.79916397918101E-05</v>
      </c>
      <c r="Z83" s="1" t="str">
        <f t="shared" si="12"/>
        <v> </v>
      </c>
      <c r="AB83" s="1">
        <f t="shared" si="20"/>
        <v>32</v>
      </c>
      <c r="AC83" s="87">
        <f t="shared" si="21"/>
        <v>0.5299192642332049</v>
      </c>
      <c r="AD83" s="87">
        <f t="shared" si="22"/>
        <v>0.2757902922273093</v>
      </c>
      <c r="AE83" s="115">
        <f t="shared" si="45"/>
        <v>0.014881189323150745</v>
      </c>
      <c r="AF83" s="115">
        <f t="shared" si="46"/>
        <v>0.012370371717699336</v>
      </c>
      <c r="AG83" s="18">
        <f t="shared" si="23"/>
        <v>0.0002480198220525124</v>
      </c>
      <c r="AH83" s="115">
        <f t="shared" si="24"/>
        <v>0.00020617286196165558</v>
      </c>
      <c r="AJ83" s="1">
        <f t="shared" si="25"/>
        <v>32</v>
      </c>
      <c r="AK83" s="87">
        <f t="shared" si="26"/>
        <v>0.5299192642332049</v>
      </c>
      <c r="AL83" s="87">
        <f t="shared" si="27"/>
        <v>0.27579</v>
      </c>
      <c r="AM83" s="87">
        <f t="shared" si="28"/>
        <v>0.011701666666666633</v>
      </c>
      <c r="AN83" s="115">
        <f t="shared" si="29"/>
        <v>0.9831190201980746</v>
      </c>
      <c r="AO83" s="86">
        <f t="shared" si="30"/>
        <v>0.012858788115522657</v>
      </c>
      <c r="AP83" s="86">
        <f t="shared" si="31"/>
        <v>0.12858788115522657</v>
      </c>
      <c r="AQ83" s="104">
        <f t="shared" si="32"/>
        <v>0.983094929546428</v>
      </c>
      <c r="AR83" s="104">
        <f t="shared" si="33"/>
        <v>-1.0143042272143248</v>
      </c>
      <c r="AV83" s="1">
        <f t="shared" si="34"/>
        <v>32</v>
      </c>
      <c r="AW83" s="87">
        <f t="shared" si="35"/>
        <v>0.6248693519093275</v>
      </c>
      <c r="AX83" s="87">
        <f t="shared" si="36"/>
        <v>0.20421</v>
      </c>
      <c r="AY83" s="87">
        <f t="shared" si="37"/>
        <v>0.016451166666666663</v>
      </c>
      <c r="AZ83" s="115">
        <f t="shared" si="38"/>
        <v>0.9833582453457694</v>
      </c>
      <c r="BA83" s="104">
        <f t="shared" si="39"/>
        <v>-0.0014947207461659673</v>
      </c>
      <c r="BB83" s="104">
        <f t="shared" si="40"/>
        <v>-0.014947207461659673</v>
      </c>
      <c r="BC83" s="104">
        <f t="shared" si="41"/>
        <v>0.9833122532173872</v>
      </c>
      <c r="BD83" s="104">
        <f t="shared" si="42"/>
        <v>-1.001264806956769</v>
      </c>
    </row>
    <row r="84" spans="8:56" ht="12.75">
      <c r="H84" s="86">
        <f t="shared" si="13"/>
        <v>1.3300000000000003</v>
      </c>
      <c r="I84" s="87">
        <f t="shared" si="6"/>
        <v>0.12385164096708588</v>
      </c>
      <c r="J84" s="88">
        <f t="shared" si="14"/>
        <v>33</v>
      </c>
      <c r="K84" s="3">
        <f t="shared" si="43"/>
      </c>
      <c r="M84" s="101">
        <f t="shared" si="15"/>
        <v>32.5</v>
      </c>
      <c r="N84" s="101">
        <f t="shared" si="16"/>
        <v>0.5</v>
      </c>
      <c r="O84" s="18">
        <f t="shared" si="7"/>
        <v>0.00012661278857817315</v>
      </c>
      <c r="P84" s="1" t="str">
        <f t="shared" si="8"/>
        <v> </v>
      </c>
      <c r="S84" s="86">
        <f t="shared" si="17"/>
        <v>1.3300000000000003</v>
      </c>
      <c r="T84" s="87">
        <f t="shared" si="9"/>
        <v>0.12385164096708588</v>
      </c>
      <c r="U84" s="88">
        <f t="shared" si="18"/>
        <v>33</v>
      </c>
      <c r="V84" s="3">
        <f t="shared" si="44"/>
      </c>
      <c r="W84" s="101">
        <f t="shared" si="19"/>
        <v>32.5</v>
      </c>
      <c r="X84" s="101">
        <f aca="true" t="shared" si="47" ref="X84:X115">ROUND(-100000*(T84-T85)/10,0)-W84</f>
        <v>0.5</v>
      </c>
      <c r="Y84" s="18">
        <f t="shared" si="11"/>
        <v>0.00012661278857817315</v>
      </c>
      <c r="Z84" s="1" t="str">
        <f t="shared" si="12"/>
        <v> </v>
      </c>
      <c r="AB84" s="1">
        <f t="shared" si="20"/>
        <v>33</v>
      </c>
      <c r="AC84" s="87">
        <f t="shared" si="21"/>
        <v>0.5446390350150271</v>
      </c>
      <c r="AD84" s="87">
        <f t="shared" si="22"/>
        <v>0.2638912354086477</v>
      </c>
      <c r="AE84" s="115">
        <f t="shared" si="45"/>
        <v>0.014719770781822183</v>
      </c>
      <c r="AF84" s="115">
        <f t="shared" si="46"/>
        <v>0.011899056818661602</v>
      </c>
      <c r="AG84" s="18">
        <f t="shared" si="23"/>
        <v>0.00024532951303036973</v>
      </c>
      <c r="AH84" s="115">
        <f t="shared" si="24"/>
        <v>0.00019831761364436004</v>
      </c>
      <c r="AJ84" s="1">
        <f t="shared" si="25"/>
        <v>33</v>
      </c>
      <c r="AK84" s="87">
        <f t="shared" si="26"/>
        <v>0.5446390350150271</v>
      </c>
      <c r="AL84" s="87">
        <f t="shared" si="27"/>
        <v>0.26389</v>
      </c>
      <c r="AM84" s="87">
        <f t="shared" si="28"/>
        <v>0.011259166666666683</v>
      </c>
      <c r="AN84" s="115">
        <f t="shared" si="29"/>
        <v>0.9828769237088935</v>
      </c>
      <c r="AO84" s="86">
        <f t="shared" si="30"/>
        <v>0.027384577466392557</v>
      </c>
      <c r="AP84" s="86">
        <f t="shared" si="31"/>
        <v>0.2738457746638687</v>
      </c>
      <c r="AQ84" s="104">
        <f t="shared" si="32"/>
        <v>0.9827710794762655</v>
      </c>
      <c r="AR84" s="104">
        <f t="shared" si="33"/>
        <v>-1.0337352314240675</v>
      </c>
      <c r="AV84" s="1">
        <f t="shared" si="34"/>
        <v>33</v>
      </c>
      <c r="AW84" s="87">
        <f t="shared" si="35"/>
        <v>0.6494075931975106</v>
      </c>
      <c r="AX84" s="87">
        <f t="shared" si="36"/>
        <v>0.18748</v>
      </c>
      <c r="AY84" s="87">
        <f t="shared" si="37"/>
        <v>0.016195500000000012</v>
      </c>
      <c r="AZ84" s="115">
        <f t="shared" si="38"/>
        <v>0.9833699807501333</v>
      </c>
      <c r="BA84" s="104">
        <f t="shared" si="39"/>
        <v>-0.002198845007995942</v>
      </c>
      <c r="BB84" s="104">
        <f t="shared" si="40"/>
        <v>-0.021988450080016264</v>
      </c>
      <c r="BC84" s="104">
        <f t="shared" si="41"/>
        <v>0.9832110297707574</v>
      </c>
      <c r="BD84" s="104">
        <f t="shared" si="42"/>
        <v>-1.007338213754558</v>
      </c>
    </row>
    <row r="85" spans="8:56" ht="12.75">
      <c r="H85" s="86">
        <f t="shared" si="13"/>
        <v>1.3400000000000003</v>
      </c>
      <c r="I85" s="87">
        <f t="shared" si="6"/>
        <v>0.12710479836480773</v>
      </c>
      <c r="J85" s="88">
        <f t="shared" si="14"/>
        <v>32</v>
      </c>
      <c r="K85" s="3" t="str">
        <f t="shared" si="43"/>
        <v>Yes</v>
      </c>
      <c r="M85" s="101">
        <f t="shared" si="15"/>
        <v>32.3</v>
      </c>
      <c r="N85" s="101">
        <f t="shared" si="16"/>
        <v>-0.29999999999999716</v>
      </c>
      <c r="O85" s="18">
        <f t="shared" si="7"/>
        <v>8.433440877753107E-05</v>
      </c>
      <c r="P85" s="1" t="str">
        <f t="shared" si="8"/>
        <v> </v>
      </c>
      <c r="S85" s="86">
        <f t="shared" si="17"/>
        <v>1.3400000000000003</v>
      </c>
      <c r="T85" s="87">
        <f t="shared" si="9"/>
        <v>0.12710479836480773</v>
      </c>
      <c r="U85" s="88">
        <f t="shared" si="18"/>
        <v>32</v>
      </c>
      <c r="V85" s="3" t="str">
        <f t="shared" si="44"/>
        <v>Yes</v>
      </c>
      <c r="W85" s="101">
        <f t="shared" si="19"/>
        <v>32.3</v>
      </c>
      <c r="X85" s="101">
        <f t="shared" si="47"/>
        <v>-0.29999999999999716</v>
      </c>
      <c r="Y85" s="18">
        <f t="shared" si="11"/>
        <v>-8.433440877753107E-05</v>
      </c>
      <c r="Z85" s="1" t="str">
        <f t="shared" si="12"/>
        <v> </v>
      </c>
      <c r="AB85" s="1">
        <f t="shared" si="20"/>
        <v>34</v>
      </c>
      <c r="AC85" s="87">
        <f t="shared" si="21"/>
        <v>0.5591929034707469</v>
      </c>
      <c r="AD85" s="87">
        <f t="shared" si="22"/>
        <v>0.25243834871275306</v>
      </c>
      <c r="AE85" s="115">
        <f t="shared" si="45"/>
        <v>0.01455386845571982</v>
      </c>
      <c r="AF85" s="115">
        <f t="shared" si="46"/>
        <v>0.011452886695894615</v>
      </c>
      <c r="AG85" s="18">
        <f t="shared" si="23"/>
        <v>0.00024256447426199701</v>
      </c>
      <c r="AH85" s="115">
        <f t="shared" si="24"/>
        <v>0.0001908814449315769</v>
      </c>
      <c r="AJ85" s="1">
        <f t="shared" si="25"/>
        <v>34</v>
      </c>
      <c r="AK85" s="87">
        <f t="shared" si="26"/>
        <v>0.5591929034707469</v>
      </c>
      <c r="AL85" s="87">
        <f t="shared" si="27"/>
        <v>0.25244</v>
      </c>
      <c r="AM85" s="87">
        <f t="shared" si="28"/>
        <v>0.010846166666666652</v>
      </c>
      <c r="AN85" s="115">
        <f t="shared" si="29"/>
        <v>0.9829031943629261</v>
      </c>
      <c r="AO85" s="86">
        <f t="shared" si="30"/>
        <v>0.02580833822443651</v>
      </c>
      <c r="AP85" s="86">
        <f t="shared" si="31"/>
        <v>0.25808338224442195</v>
      </c>
      <c r="AQ85" s="104">
        <f t="shared" si="32"/>
        <v>0.983050136781715</v>
      </c>
      <c r="AR85" s="104">
        <f t="shared" si="33"/>
        <v>-1.0169917930970982</v>
      </c>
      <c r="AV85" s="1">
        <f t="shared" si="34"/>
        <v>34</v>
      </c>
      <c r="AW85" s="87">
        <f t="shared" si="35"/>
        <v>0.6745085168424267</v>
      </c>
      <c r="AX85" s="87">
        <f t="shared" si="36"/>
        <v>0.17101</v>
      </c>
      <c r="AY85" s="87">
        <f t="shared" si="37"/>
        <v>0.01596933333333334</v>
      </c>
      <c r="AZ85" s="115">
        <f t="shared" si="38"/>
        <v>0.9834236577778555</v>
      </c>
      <c r="BA85" s="104">
        <f t="shared" si="39"/>
        <v>-0.0054194666713272</v>
      </c>
      <c r="BB85" s="104">
        <f t="shared" si="40"/>
        <v>-0.05419466671332884</v>
      </c>
      <c r="BC85" s="104">
        <f t="shared" si="41"/>
        <v>0.9832669489064828</v>
      </c>
      <c r="BD85" s="104">
        <f t="shared" si="42"/>
        <v>-1.0039830656110311</v>
      </c>
    </row>
    <row r="86" spans="8:56" ht="12.75">
      <c r="H86" s="86">
        <f t="shared" si="13"/>
        <v>1.3500000000000003</v>
      </c>
      <c r="I86" s="87">
        <f t="shared" si="6"/>
        <v>0.13033376849500622</v>
      </c>
      <c r="J86" s="88">
        <f t="shared" si="14"/>
        <v>32</v>
      </c>
      <c r="K86" s="3">
        <f t="shared" si="43"/>
      </c>
      <c r="M86" s="101">
        <f t="shared" si="15"/>
        <v>32.1</v>
      </c>
      <c r="N86" s="101">
        <f t="shared" si="16"/>
        <v>-0.10000000000000142</v>
      </c>
      <c r="O86" s="18">
        <f t="shared" si="7"/>
        <v>1.7799590932510156E-05</v>
      </c>
      <c r="P86" s="1" t="str">
        <f t="shared" si="8"/>
        <v> </v>
      </c>
      <c r="S86" s="86">
        <f t="shared" si="17"/>
        <v>1.3500000000000003</v>
      </c>
      <c r="T86" s="87">
        <f t="shared" si="9"/>
        <v>0.13033376849500622</v>
      </c>
      <c r="U86" s="88">
        <f t="shared" si="18"/>
        <v>32</v>
      </c>
      <c r="V86" s="3">
        <f t="shared" si="44"/>
      </c>
      <c r="W86" s="101">
        <f t="shared" si="19"/>
        <v>32.1</v>
      </c>
      <c r="X86" s="101">
        <f t="shared" si="47"/>
        <v>-0.10000000000000142</v>
      </c>
      <c r="Y86" s="18">
        <f t="shared" si="11"/>
        <v>-1.7799590932510156E-05</v>
      </c>
      <c r="Z86" s="1" t="str">
        <f t="shared" si="12"/>
        <v> </v>
      </c>
      <c r="AB86" s="1">
        <f t="shared" si="20"/>
        <v>35</v>
      </c>
      <c r="AC86" s="87">
        <f t="shared" si="21"/>
        <v>0.573576436351046</v>
      </c>
      <c r="AD86" s="87">
        <f t="shared" si="22"/>
        <v>0.2414086986459027</v>
      </c>
      <c r="AE86" s="115">
        <f t="shared" si="45"/>
        <v>0.014383532880299144</v>
      </c>
      <c r="AF86" s="115">
        <f t="shared" si="46"/>
        <v>0.01102965006685036</v>
      </c>
      <c r="AG86" s="18">
        <f t="shared" si="23"/>
        <v>0.00023972554800498572</v>
      </c>
      <c r="AH86" s="115">
        <f t="shared" si="24"/>
        <v>0.00018382750111417269</v>
      </c>
      <c r="AJ86" s="1">
        <f t="shared" si="25"/>
        <v>35</v>
      </c>
      <c r="AK86" s="87">
        <f t="shared" si="26"/>
        <v>0.573576436351046</v>
      </c>
      <c r="AL86" s="87">
        <f t="shared" si="27"/>
        <v>0.24141</v>
      </c>
      <c r="AM86" s="87">
        <f t="shared" si="28"/>
        <v>0.010452833333333333</v>
      </c>
      <c r="AN86" s="115">
        <f t="shared" si="29"/>
        <v>0.9831495203989036</v>
      </c>
      <c r="AO86" s="86">
        <f t="shared" si="30"/>
        <v>0.01102877606578545</v>
      </c>
      <c r="AP86" s="86">
        <f t="shared" si="31"/>
        <v>0.11028776065791135</v>
      </c>
      <c r="AQ86" s="104">
        <f t="shared" si="32"/>
        <v>0.9832697356636425</v>
      </c>
      <c r="AR86" s="104">
        <f t="shared" si="33"/>
        <v>-1.0038158601814473</v>
      </c>
      <c r="AV86" s="1">
        <f t="shared" si="34"/>
        <v>35</v>
      </c>
      <c r="AW86" s="87">
        <f t="shared" si="35"/>
        <v>0.7002075382097097</v>
      </c>
      <c r="AX86" s="87">
        <f t="shared" si="36"/>
        <v>0.15477</v>
      </c>
      <c r="AY86" s="87">
        <f t="shared" si="37"/>
        <v>0.015762833333333323</v>
      </c>
      <c r="AZ86" s="115">
        <f t="shared" si="38"/>
        <v>0.9831754327217936</v>
      </c>
      <c r="BA86" s="104">
        <f t="shared" si="39"/>
        <v>0.00947403669238156</v>
      </c>
      <c r="BB86" s="104">
        <f t="shared" si="40"/>
        <v>0.0947403669238156</v>
      </c>
      <c r="BC86" s="104">
        <f t="shared" si="41"/>
        <v>0.9829759568914442</v>
      </c>
      <c r="BD86" s="104">
        <f t="shared" si="42"/>
        <v>-1.021442586513345</v>
      </c>
    </row>
    <row r="87" spans="8:56" ht="12.75">
      <c r="H87" s="86">
        <f t="shared" si="13"/>
        <v>1.3600000000000003</v>
      </c>
      <c r="I87" s="87">
        <f t="shared" si="6"/>
        <v>0.13353890837021762</v>
      </c>
      <c r="J87" s="88">
        <f t="shared" si="14"/>
        <v>32</v>
      </c>
      <c r="K87" s="3">
        <f t="shared" si="43"/>
      </c>
      <c r="M87" s="101">
        <f t="shared" si="15"/>
        <v>31.8</v>
      </c>
      <c r="N87" s="101">
        <f t="shared" si="16"/>
        <v>0.1999999999999993</v>
      </c>
      <c r="O87" s="18">
        <f t="shared" si="7"/>
        <v>4.8735226912510754E-05</v>
      </c>
      <c r="P87" s="1" t="str">
        <f t="shared" si="8"/>
        <v> </v>
      </c>
      <c r="S87" s="86">
        <f t="shared" si="17"/>
        <v>1.3600000000000003</v>
      </c>
      <c r="T87" s="87">
        <f t="shared" si="9"/>
        <v>0.13353890837021762</v>
      </c>
      <c r="U87" s="88">
        <f t="shared" si="18"/>
        <v>32</v>
      </c>
      <c r="V87" s="3">
        <f t="shared" si="44"/>
      </c>
      <c r="W87" s="101">
        <f t="shared" si="19"/>
        <v>31.8</v>
      </c>
      <c r="X87" s="101">
        <f t="shared" si="47"/>
        <v>0.1999999999999993</v>
      </c>
      <c r="Y87" s="18">
        <f t="shared" si="11"/>
        <v>4.8735226912510754E-05</v>
      </c>
      <c r="Z87" s="1" t="str">
        <f t="shared" si="12"/>
        <v> </v>
      </c>
      <c r="AB87" s="1">
        <f t="shared" si="20"/>
        <v>36</v>
      </c>
      <c r="AC87" s="87">
        <f t="shared" si="21"/>
        <v>0.5877852522924731</v>
      </c>
      <c r="AD87" s="87">
        <f t="shared" si="22"/>
        <v>0.23078131470496585</v>
      </c>
      <c r="AE87" s="115">
        <f t="shared" si="45"/>
        <v>0.014208815941427089</v>
      </c>
      <c r="AF87" s="115">
        <f t="shared" si="46"/>
        <v>0.010627383940936846</v>
      </c>
      <c r="AG87" s="18">
        <f t="shared" si="23"/>
        <v>0.0002368135990237848</v>
      </c>
      <c r="AH87" s="115">
        <f t="shared" si="24"/>
        <v>0.00017712306568228077</v>
      </c>
      <c r="AJ87" s="1">
        <f t="shared" si="25"/>
        <v>36</v>
      </c>
      <c r="AK87" s="87">
        <f t="shared" si="26"/>
        <v>0.5877852522924731</v>
      </c>
      <c r="AL87" s="87">
        <f t="shared" si="27"/>
        <v>0.23078</v>
      </c>
      <c r="AM87" s="87">
        <f t="shared" si="28"/>
        <v>0.010069333333333331</v>
      </c>
      <c r="AN87" s="115">
        <f t="shared" si="29"/>
        <v>0.9827378359704539</v>
      </c>
      <c r="AO87" s="86">
        <f t="shared" si="30"/>
        <v>0.03572984177276339</v>
      </c>
      <c r="AP87" s="86">
        <f t="shared" si="31"/>
        <v>0.35729841772763393</v>
      </c>
      <c r="AQ87" s="104">
        <f t="shared" si="32"/>
        <v>0.9826118191059462</v>
      </c>
      <c r="AR87" s="104">
        <f t="shared" si="33"/>
        <v>-1.043290853643228</v>
      </c>
      <c r="AV87" s="1">
        <f t="shared" si="34"/>
        <v>36</v>
      </c>
      <c r="AW87" s="87">
        <f t="shared" si="35"/>
        <v>0.7265425280053609</v>
      </c>
      <c r="AX87" s="87">
        <f t="shared" si="36"/>
        <v>0.13874</v>
      </c>
      <c r="AY87" s="87">
        <f t="shared" si="37"/>
        <v>0.015585833333333335</v>
      </c>
      <c r="AZ87" s="115">
        <f t="shared" si="38"/>
        <v>0.9829714148908906</v>
      </c>
      <c r="BA87" s="104">
        <f t="shared" si="39"/>
        <v>0.02171510654656572</v>
      </c>
      <c r="BB87" s="104">
        <f t="shared" si="40"/>
        <v>0.21715106546571405</v>
      </c>
      <c r="BC87" s="104">
        <f t="shared" si="41"/>
        <v>0.9830367044620142</v>
      </c>
      <c r="BD87" s="104">
        <f t="shared" si="42"/>
        <v>-1.0177977322791492</v>
      </c>
    </row>
    <row r="88" spans="8:56" ht="12.75">
      <c r="H88" s="86">
        <f t="shared" si="13"/>
        <v>1.3700000000000003</v>
      </c>
      <c r="I88" s="87">
        <f t="shared" si="6"/>
        <v>0.13672056715640687</v>
      </c>
      <c r="J88" s="88">
        <f t="shared" si="14"/>
        <v>32</v>
      </c>
      <c r="K88" s="3">
        <f t="shared" si="43"/>
      </c>
      <c r="M88" s="101">
        <f t="shared" si="15"/>
        <v>31.6</v>
      </c>
      <c r="N88" s="101">
        <f t="shared" si="16"/>
        <v>0.3999999999999986</v>
      </c>
      <c r="O88" s="18">
        <f t="shared" si="7"/>
        <v>0.00011527004475730962</v>
      </c>
      <c r="P88" s="1" t="str">
        <f t="shared" si="8"/>
        <v> </v>
      </c>
      <c r="S88" s="86">
        <f t="shared" si="17"/>
        <v>1.3700000000000003</v>
      </c>
      <c r="T88" s="87">
        <f t="shared" si="9"/>
        <v>0.13672056715640687</v>
      </c>
      <c r="U88" s="88">
        <f t="shared" si="18"/>
        <v>32</v>
      </c>
      <c r="V88" s="3">
        <f t="shared" si="44"/>
      </c>
      <c r="W88" s="101">
        <f t="shared" si="19"/>
        <v>31.6</v>
      </c>
      <c r="X88" s="101">
        <f t="shared" si="47"/>
        <v>0.3999999999999986</v>
      </c>
      <c r="Y88" s="18">
        <f t="shared" si="11"/>
        <v>0.00011527004475730962</v>
      </c>
      <c r="Z88" s="1" t="str">
        <f t="shared" si="12"/>
        <v> </v>
      </c>
      <c r="AB88" s="1">
        <f t="shared" si="20"/>
        <v>37</v>
      </c>
      <c r="AC88" s="87">
        <f t="shared" si="21"/>
        <v>0.6018150231520483</v>
      </c>
      <c r="AD88" s="87">
        <f t="shared" si="22"/>
        <v>0.22053697513598602</v>
      </c>
      <c r="AE88" s="115">
        <f t="shared" si="45"/>
        <v>0.01402977085957513</v>
      </c>
      <c r="AF88" s="115">
        <f t="shared" si="46"/>
        <v>0.010244339568979827</v>
      </c>
      <c r="AG88" s="18">
        <f t="shared" si="23"/>
        <v>0.00023382951432625217</v>
      </c>
      <c r="AH88" s="115">
        <f t="shared" si="24"/>
        <v>0.00017073899281633045</v>
      </c>
      <c r="AJ88" s="1">
        <f t="shared" si="25"/>
        <v>37</v>
      </c>
      <c r="AK88" s="87">
        <f t="shared" si="26"/>
        <v>0.6018150231520483</v>
      </c>
      <c r="AL88" s="87">
        <f t="shared" si="27"/>
        <v>0.22054</v>
      </c>
      <c r="AM88" s="87">
        <f t="shared" si="28"/>
        <v>0.00971533333333336</v>
      </c>
      <c r="AN88" s="115">
        <f t="shared" si="29"/>
        <v>0.9828285385521554</v>
      </c>
      <c r="AO88" s="86">
        <f t="shared" si="30"/>
        <v>0.030287686870678954</v>
      </c>
      <c r="AP88" s="86">
        <f t="shared" si="31"/>
        <v>0.30287686870678954</v>
      </c>
      <c r="AQ88" s="104">
        <f t="shared" si="32"/>
        <v>0.9831292543288845</v>
      </c>
      <c r="AR88" s="104">
        <f t="shared" si="33"/>
        <v>-1.0122447402669295</v>
      </c>
      <c r="AV88" s="1">
        <f t="shared" si="34"/>
        <v>37</v>
      </c>
      <c r="AW88" s="87">
        <f t="shared" si="35"/>
        <v>0.7535540501027942</v>
      </c>
      <c r="AX88" s="87">
        <f t="shared" si="36"/>
        <v>0.12289</v>
      </c>
      <c r="AY88" s="87">
        <f t="shared" si="37"/>
        <v>0.015438333333333339</v>
      </c>
      <c r="AZ88" s="115">
        <f t="shared" si="38"/>
        <v>0.9832638896983994</v>
      </c>
      <c r="BA88" s="104">
        <f t="shared" si="39"/>
        <v>0.004166618096036245</v>
      </c>
      <c r="BB88" s="104">
        <f t="shared" si="40"/>
        <v>0.0416661809604193</v>
      </c>
      <c r="BC88" s="104">
        <f t="shared" si="41"/>
        <v>0.9835434189498616</v>
      </c>
      <c r="BD88" s="104">
        <f t="shared" si="42"/>
        <v>-0.9873948630083049</v>
      </c>
    </row>
    <row r="89" spans="8:56" ht="12.75">
      <c r="H89" s="86">
        <f t="shared" si="13"/>
        <v>1.3800000000000003</v>
      </c>
      <c r="I89" s="87">
        <f t="shared" si="6"/>
        <v>0.1398790864012366</v>
      </c>
      <c r="J89" s="88">
        <f t="shared" si="14"/>
        <v>31</v>
      </c>
      <c r="K89" s="3" t="str">
        <f t="shared" si="43"/>
        <v>Yes</v>
      </c>
      <c r="M89" s="101">
        <f t="shared" si="15"/>
        <v>31.4</v>
      </c>
      <c r="N89" s="101">
        <f t="shared" si="16"/>
        <v>-0.3999999999999986</v>
      </c>
      <c r="O89" s="18">
        <f t="shared" si="7"/>
        <v>0.00010604914837175627</v>
      </c>
      <c r="P89" s="1" t="str">
        <f t="shared" si="8"/>
        <v> </v>
      </c>
      <c r="S89" s="86">
        <f t="shared" si="17"/>
        <v>1.3800000000000003</v>
      </c>
      <c r="T89" s="87">
        <f t="shared" si="9"/>
        <v>0.1398790864012366</v>
      </c>
      <c r="U89" s="88">
        <f t="shared" si="18"/>
        <v>31</v>
      </c>
      <c r="V89" s="3" t="str">
        <f t="shared" si="44"/>
        <v>Yes</v>
      </c>
      <c r="W89" s="101">
        <f t="shared" si="19"/>
        <v>31.4</v>
      </c>
      <c r="X89" s="101">
        <f t="shared" si="47"/>
        <v>-0.3999999999999986</v>
      </c>
      <c r="Y89" s="18">
        <f t="shared" si="11"/>
        <v>-0.00010604914837175627</v>
      </c>
      <c r="Z89" s="1" t="str">
        <f t="shared" si="12"/>
        <v> </v>
      </c>
      <c r="AB89" s="1">
        <f t="shared" si="20"/>
        <v>38</v>
      </c>
      <c r="AC89" s="87">
        <f t="shared" si="21"/>
        <v>0.6156614753256583</v>
      </c>
      <c r="AD89" s="87">
        <f t="shared" si="22"/>
        <v>0.2106580212939186</v>
      </c>
      <c r="AE89" s="115">
        <f t="shared" si="45"/>
        <v>0.013846452173610024</v>
      </c>
      <c r="AF89" s="115">
        <f t="shared" si="46"/>
        <v>0.009878953842067412</v>
      </c>
      <c r="AG89" s="18">
        <f t="shared" si="23"/>
        <v>0.00023077420289350042</v>
      </c>
      <c r="AH89" s="115">
        <f t="shared" si="24"/>
        <v>0.00016464923070112352</v>
      </c>
      <c r="AJ89" s="1">
        <f t="shared" si="25"/>
        <v>38</v>
      </c>
      <c r="AK89" s="87">
        <f t="shared" si="26"/>
        <v>0.6156614753256583</v>
      </c>
      <c r="AL89" s="87">
        <f t="shared" si="27"/>
        <v>0.21066</v>
      </c>
      <c r="AM89" s="87">
        <f t="shared" si="28"/>
        <v>0.00937116666666665</v>
      </c>
      <c r="AN89" s="115">
        <f t="shared" si="29"/>
        <v>0.9828438172440954</v>
      </c>
      <c r="AO89" s="86">
        <f t="shared" si="30"/>
        <v>0.02937096535427486</v>
      </c>
      <c r="AP89" s="86">
        <f t="shared" si="31"/>
        <v>0.29370965354269174</v>
      </c>
      <c r="AQ89" s="104">
        <f t="shared" si="32"/>
        <v>0.9830477691889153</v>
      </c>
      <c r="AR89" s="104">
        <f t="shared" si="33"/>
        <v>-1.0171338486650825</v>
      </c>
      <c r="AV89" s="1">
        <f t="shared" si="34"/>
        <v>38</v>
      </c>
      <c r="AW89" s="87">
        <f t="shared" si="35"/>
        <v>0.7812856265067174</v>
      </c>
      <c r="AX89" s="87">
        <f t="shared" si="36"/>
        <v>0.10719</v>
      </c>
      <c r="AY89" s="87">
        <f t="shared" si="37"/>
        <v>0.015300666666666657</v>
      </c>
      <c r="AZ89" s="115">
        <f t="shared" si="38"/>
        <v>0.9833191524796874</v>
      </c>
      <c r="BA89" s="104">
        <f t="shared" si="39"/>
        <v>0.0008508512187574979</v>
      </c>
      <c r="BB89" s="104">
        <f t="shared" si="40"/>
        <v>0.008508512187518136</v>
      </c>
      <c r="BC89" s="104">
        <f t="shared" si="41"/>
        <v>0.9833085639457704</v>
      </c>
      <c r="BD89" s="104">
        <f t="shared" si="42"/>
        <v>-1.0014861632537801</v>
      </c>
    </row>
    <row r="90" spans="8:56" ht="12.75">
      <c r="H90" s="86">
        <f t="shared" si="13"/>
        <v>1.3900000000000003</v>
      </c>
      <c r="I90" s="87">
        <f t="shared" si="6"/>
        <v>0.1430148002540952</v>
      </c>
      <c r="J90" s="88">
        <f t="shared" si="14"/>
        <v>31</v>
      </c>
      <c r="K90" s="3">
        <f t="shared" si="43"/>
      </c>
      <c r="M90" s="101">
        <f t="shared" si="15"/>
        <v>31.1</v>
      </c>
      <c r="N90" s="101">
        <f t="shared" si="16"/>
        <v>-0.10000000000000142</v>
      </c>
      <c r="O90" s="18">
        <f t="shared" si="7"/>
        <v>4.160022915700168E-05</v>
      </c>
      <c r="P90" s="1" t="str">
        <f t="shared" si="8"/>
        <v> </v>
      </c>
      <c r="S90" s="86">
        <f t="shared" si="17"/>
        <v>1.3900000000000003</v>
      </c>
      <c r="T90" s="87">
        <f t="shared" si="9"/>
        <v>0.1430148002540952</v>
      </c>
      <c r="U90" s="88">
        <f t="shared" si="18"/>
        <v>31</v>
      </c>
      <c r="V90" s="3">
        <f t="shared" si="44"/>
      </c>
      <c r="W90" s="101">
        <f t="shared" si="19"/>
        <v>31.1</v>
      </c>
      <c r="X90" s="101">
        <f t="shared" si="47"/>
        <v>-0.10000000000000142</v>
      </c>
      <c r="Y90" s="18">
        <f t="shared" si="11"/>
        <v>-4.160022915700168E-05</v>
      </c>
      <c r="Z90" s="1" t="str">
        <f t="shared" si="12"/>
        <v> </v>
      </c>
      <c r="AB90" s="1">
        <f t="shared" si="20"/>
        <v>39</v>
      </c>
      <c r="AC90" s="87">
        <f t="shared" si="21"/>
        <v>0.6293203910498374</v>
      </c>
      <c r="AD90" s="87">
        <f t="shared" si="22"/>
        <v>0.2011281961454862</v>
      </c>
      <c r="AE90" s="115">
        <f t="shared" si="45"/>
        <v>0.0136589157241791</v>
      </c>
      <c r="AF90" s="115">
        <f t="shared" si="46"/>
        <v>0.009529825148432425</v>
      </c>
      <c r="AG90" s="18">
        <f t="shared" si="23"/>
        <v>0.000227648595402985</v>
      </c>
      <c r="AH90" s="115">
        <f t="shared" si="24"/>
        <v>0.0001588304191405404</v>
      </c>
      <c r="AJ90" s="1">
        <f t="shared" si="25"/>
        <v>39</v>
      </c>
      <c r="AK90" s="87">
        <f t="shared" si="26"/>
        <v>0.6293203910498374</v>
      </c>
      <c r="AL90" s="87">
        <f t="shared" si="27"/>
        <v>0.20113</v>
      </c>
      <c r="AM90" s="87">
        <f t="shared" si="28"/>
        <v>0.00904666666666668</v>
      </c>
      <c r="AN90" s="115">
        <f t="shared" si="29"/>
        <v>0.9833078859765507</v>
      </c>
      <c r="AO90" s="86">
        <f t="shared" si="30"/>
        <v>0.0015268414069566916</v>
      </c>
      <c r="AP90" s="86">
        <f t="shared" si="31"/>
        <v>0.01526841406962376</v>
      </c>
      <c r="AQ90" s="104">
        <f t="shared" si="32"/>
        <v>0.983500597437853</v>
      </c>
      <c r="AR90" s="104">
        <f t="shared" si="33"/>
        <v>-0.9899641537288204</v>
      </c>
      <c r="AV90" s="1">
        <f t="shared" si="34"/>
        <v>39</v>
      </c>
      <c r="AW90" s="87">
        <f t="shared" si="35"/>
        <v>0.809784033195007</v>
      </c>
      <c r="AX90" s="87">
        <f t="shared" si="36"/>
        <v>0.09163</v>
      </c>
      <c r="AY90" s="87">
        <f t="shared" si="37"/>
        <v>0.015182666666666676</v>
      </c>
      <c r="AZ90" s="115">
        <f t="shared" si="38"/>
        <v>0.9830546524511732</v>
      </c>
      <c r="BA90" s="104">
        <f t="shared" si="39"/>
        <v>0.01672085292960901</v>
      </c>
      <c r="BB90" s="104">
        <f t="shared" si="40"/>
        <v>0.1672085292960901</v>
      </c>
      <c r="BC90" s="104">
        <f t="shared" si="41"/>
        <v>0.9830036391768832</v>
      </c>
      <c r="BD90" s="104">
        <f t="shared" si="42"/>
        <v>-1.0197816493870135</v>
      </c>
    </row>
    <row r="91" spans="8:56" ht="12.75">
      <c r="H91" s="86">
        <f t="shared" si="13"/>
        <v>1.4000000000000004</v>
      </c>
      <c r="I91" s="87">
        <f t="shared" si="6"/>
        <v>0.14612803567823815</v>
      </c>
      <c r="J91" s="88">
        <f t="shared" si="14"/>
        <v>31</v>
      </c>
      <c r="K91" s="3">
        <f t="shared" si="43"/>
      </c>
      <c r="M91" s="101">
        <f t="shared" si="15"/>
        <v>30.9</v>
      </c>
      <c r="N91" s="101">
        <f t="shared" si="16"/>
        <v>0.10000000000000142</v>
      </c>
      <c r="O91" s="18">
        <f t="shared" si="7"/>
        <v>2.284869005775292E-05</v>
      </c>
      <c r="P91" s="1" t="str">
        <f t="shared" si="8"/>
        <v> </v>
      </c>
      <c r="S91" s="86">
        <f t="shared" si="17"/>
        <v>1.4000000000000004</v>
      </c>
      <c r="T91" s="87">
        <f t="shared" si="9"/>
        <v>0.14612803567823815</v>
      </c>
      <c r="U91" s="88">
        <f t="shared" si="18"/>
        <v>31</v>
      </c>
      <c r="V91" s="3">
        <f t="shared" si="44"/>
      </c>
      <c r="W91" s="101">
        <f t="shared" si="19"/>
        <v>30.9</v>
      </c>
      <c r="X91" s="101">
        <f t="shared" si="47"/>
        <v>0.10000000000000142</v>
      </c>
      <c r="Y91" s="18">
        <f t="shared" si="11"/>
        <v>2.284869005775292E-05</v>
      </c>
      <c r="Z91" s="1" t="str">
        <f t="shared" si="12"/>
        <v> </v>
      </c>
      <c r="AB91" s="1">
        <f t="shared" si="20"/>
        <v>40</v>
      </c>
      <c r="AC91" s="87">
        <f t="shared" si="21"/>
        <v>0.6427876096865393</v>
      </c>
      <c r="AD91" s="87">
        <f t="shared" si="22"/>
        <v>0.19193250324756517</v>
      </c>
      <c r="AE91" s="115">
        <f t="shared" si="45"/>
        <v>0.013467218636701861</v>
      </c>
      <c r="AF91" s="115">
        <f t="shared" si="46"/>
        <v>0.00919569289792102</v>
      </c>
      <c r="AG91" s="18">
        <f t="shared" si="23"/>
        <v>0.000224453643945031</v>
      </c>
      <c r="AH91" s="115">
        <f t="shared" si="24"/>
        <v>0.00015326154829868369</v>
      </c>
      <c r="AJ91" s="1">
        <f t="shared" si="25"/>
        <v>40</v>
      </c>
      <c r="AK91" s="87">
        <f t="shared" si="26"/>
        <v>0.6427876096865393</v>
      </c>
      <c r="AL91" s="87">
        <f t="shared" si="27"/>
        <v>0.19193</v>
      </c>
      <c r="AM91" s="87">
        <f t="shared" si="28"/>
        <v>0.008722166666666658</v>
      </c>
      <c r="AN91" s="115">
        <f t="shared" si="29"/>
        <v>0.9827166919894665</v>
      </c>
      <c r="AO91" s="86">
        <f t="shared" si="30"/>
        <v>0.03699848063200761</v>
      </c>
      <c r="AP91" s="86">
        <f t="shared" si="31"/>
        <v>0.36998480632007613</v>
      </c>
      <c r="AQ91" s="104">
        <f t="shared" si="32"/>
        <v>0.9824395784237496</v>
      </c>
      <c r="AR91" s="104">
        <f t="shared" si="33"/>
        <v>-1.0536252945750206</v>
      </c>
      <c r="AV91" s="1">
        <f t="shared" si="34"/>
        <v>40</v>
      </c>
      <c r="AW91" s="87">
        <f t="shared" si="35"/>
        <v>0.8390996311772799</v>
      </c>
      <c r="AX91" s="87">
        <f t="shared" si="36"/>
        <v>0.07619</v>
      </c>
      <c r="AY91" s="87">
        <f t="shared" si="37"/>
        <v>0.015094166666666662</v>
      </c>
      <c r="AZ91" s="115">
        <f t="shared" si="38"/>
        <v>0.9830896067934205</v>
      </c>
      <c r="BA91" s="104">
        <f t="shared" si="39"/>
        <v>0.014623592394769958</v>
      </c>
      <c r="BB91" s="104">
        <f t="shared" si="40"/>
        <v>0.14623592394764273</v>
      </c>
      <c r="BC91" s="104">
        <f t="shared" si="41"/>
        <v>0.9833189356232799</v>
      </c>
      <c r="BD91" s="104">
        <f t="shared" si="42"/>
        <v>-1.000863862603211</v>
      </c>
    </row>
    <row r="92" spans="8:56" ht="12.75">
      <c r="H92" s="86">
        <f t="shared" si="13"/>
        <v>1.4100000000000004</v>
      </c>
      <c r="I92" s="87">
        <f t="shared" si="6"/>
        <v>0.14921911265538002</v>
      </c>
      <c r="J92" s="88">
        <f t="shared" si="14"/>
        <v>31</v>
      </c>
      <c r="K92" s="3">
        <f t="shared" si="43"/>
      </c>
      <c r="M92" s="101">
        <f t="shared" si="15"/>
        <v>30.7</v>
      </c>
      <c r="N92" s="101">
        <f t="shared" si="16"/>
        <v>0.3000000000000007</v>
      </c>
      <c r="O92" s="18">
        <f t="shared" si="7"/>
        <v>8.729760927228547E-05</v>
      </c>
      <c r="P92" s="1" t="str">
        <f t="shared" si="8"/>
        <v> </v>
      </c>
      <c r="S92" s="86">
        <f t="shared" si="17"/>
        <v>1.4100000000000004</v>
      </c>
      <c r="T92" s="87">
        <f t="shared" si="9"/>
        <v>0.14921911265538002</v>
      </c>
      <c r="U92" s="88">
        <f t="shared" si="18"/>
        <v>31</v>
      </c>
      <c r="V92" s="3">
        <f t="shared" si="44"/>
      </c>
      <c r="W92" s="101">
        <f t="shared" si="19"/>
        <v>30.7</v>
      </c>
      <c r="X92" s="101">
        <f t="shared" si="47"/>
        <v>0.3000000000000007</v>
      </c>
      <c r="Y92" s="18">
        <f t="shared" si="11"/>
        <v>8.729760927228547E-05</v>
      </c>
      <c r="Z92" s="1" t="str">
        <f t="shared" si="12"/>
        <v> </v>
      </c>
      <c r="AB92" s="1">
        <f t="shared" si="20"/>
        <v>41</v>
      </c>
      <c r="AC92" s="87">
        <f t="shared" si="21"/>
        <v>0.6560590289905073</v>
      </c>
      <c r="AD92" s="87">
        <f t="shared" si="22"/>
        <v>0.1830570831677612</v>
      </c>
      <c r="AE92" s="115">
        <f t="shared" si="45"/>
        <v>0.013271419303968024</v>
      </c>
      <c r="AF92" s="115">
        <f t="shared" si="46"/>
        <v>0.008875420079803964</v>
      </c>
      <c r="AG92" s="18">
        <f t="shared" si="23"/>
        <v>0.0002211903217328004</v>
      </c>
      <c r="AH92" s="115">
        <f t="shared" si="24"/>
        <v>0.00014792366799673274</v>
      </c>
      <c r="AJ92" s="1">
        <f t="shared" si="25"/>
        <v>41</v>
      </c>
      <c r="AK92" s="87">
        <f t="shared" si="26"/>
        <v>0.6560590289905073</v>
      </c>
      <c r="AL92" s="87">
        <f t="shared" si="27"/>
        <v>0.18306</v>
      </c>
      <c r="AM92" s="87">
        <f t="shared" si="28"/>
        <v>0.008427166666666661</v>
      </c>
      <c r="AN92" s="115">
        <f t="shared" si="29"/>
        <v>0.9829317664273418</v>
      </c>
      <c r="AO92" s="86">
        <f t="shared" si="30"/>
        <v>0.02409401435949121</v>
      </c>
      <c r="AP92" s="86">
        <f t="shared" si="31"/>
        <v>0.24094014359491212</v>
      </c>
      <c r="AQ92" s="104">
        <f t="shared" si="32"/>
        <v>0.9832662773213571</v>
      </c>
      <c r="AR92" s="104">
        <f t="shared" si="33"/>
        <v>-1.004023360718577</v>
      </c>
      <c r="AV92" s="1">
        <f t="shared" si="34"/>
        <v>41</v>
      </c>
      <c r="AW92" s="87">
        <f t="shared" si="35"/>
        <v>0.8692867378162267</v>
      </c>
      <c r="AX92" s="87">
        <f t="shared" si="36"/>
        <v>0.06084</v>
      </c>
      <c r="AY92" s="87">
        <f t="shared" si="37"/>
        <v>0.015025333333333328</v>
      </c>
      <c r="AZ92" s="115">
        <f t="shared" si="38"/>
        <v>0.9834617828691066</v>
      </c>
      <c r="BA92" s="104">
        <f t="shared" si="39"/>
        <v>-0.007706972146394264</v>
      </c>
      <c r="BB92" s="104">
        <f t="shared" si="40"/>
        <v>-0.0770697214638858</v>
      </c>
      <c r="BC92" s="104">
        <f t="shared" si="41"/>
        <v>0.9836612708054726</v>
      </c>
      <c r="BD92" s="104">
        <f t="shared" si="42"/>
        <v>-0.9803237516716408</v>
      </c>
    </row>
    <row r="93" spans="8:56" ht="12.75">
      <c r="H93" s="86">
        <f t="shared" si="13"/>
        <v>1.4200000000000004</v>
      </c>
      <c r="I93" s="87">
        <f t="shared" si="6"/>
        <v>0.1522883443830566</v>
      </c>
      <c r="J93" s="88">
        <f t="shared" si="14"/>
        <v>30</v>
      </c>
      <c r="K93" s="3" t="str">
        <f t="shared" si="43"/>
        <v>Yes</v>
      </c>
      <c r="M93" s="101">
        <f t="shared" si="15"/>
        <v>30.5</v>
      </c>
      <c r="N93" s="101">
        <f t="shared" si="16"/>
        <v>-0.5</v>
      </c>
      <c r="O93" s="18">
        <f t="shared" si="7"/>
        <v>0.0001443897015505069</v>
      </c>
      <c r="P93" s="1" t="str">
        <f t="shared" si="8"/>
        <v> </v>
      </c>
      <c r="S93" s="86">
        <f t="shared" si="17"/>
        <v>1.4200000000000004</v>
      </c>
      <c r="T93" s="87">
        <f t="shared" si="9"/>
        <v>0.1522883443830566</v>
      </c>
      <c r="U93" s="88">
        <f t="shared" si="18"/>
        <v>30</v>
      </c>
      <c r="V93" s="3" t="str">
        <f t="shared" si="44"/>
        <v>Yes</v>
      </c>
      <c r="W93" s="101">
        <f t="shared" si="19"/>
        <v>30.5</v>
      </c>
      <c r="X93" s="101">
        <f t="shared" si="47"/>
        <v>-0.5</v>
      </c>
      <c r="Y93" s="18">
        <f t="shared" si="11"/>
        <v>-0.0001443897015505069</v>
      </c>
      <c r="Z93" s="1" t="str">
        <f t="shared" si="12"/>
        <v> </v>
      </c>
      <c r="AB93" s="1">
        <f t="shared" si="20"/>
        <v>42</v>
      </c>
      <c r="AC93" s="87">
        <f t="shared" si="21"/>
        <v>0.6691306063588582</v>
      </c>
      <c r="AD93" s="87">
        <f t="shared" si="22"/>
        <v>0.17448910482575006</v>
      </c>
      <c r="AE93" s="115">
        <f t="shared" si="45"/>
        <v>0.013071577368350962</v>
      </c>
      <c r="AF93" s="115">
        <f t="shared" si="46"/>
        <v>0.008567978342011145</v>
      </c>
      <c r="AG93" s="18">
        <f t="shared" si="23"/>
        <v>0.00021785962280584936</v>
      </c>
      <c r="AH93" s="115">
        <f t="shared" si="24"/>
        <v>0.0001427996390335191</v>
      </c>
      <c r="AJ93" s="1">
        <f t="shared" si="25"/>
        <v>42</v>
      </c>
      <c r="AK93" s="87">
        <f t="shared" si="26"/>
        <v>0.6691306063588582</v>
      </c>
      <c r="AL93" s="87">
        <f t="shared" si="27"/>
        <v>0.17449</v>
      </c>
      <c r="AM93" s="87">
        <f t="shared" si="28"/>
        <v>0.008132166666666666</v>
      </c>
      <c r="AN93" s="115">
        <f t="shared" si="29"/>
        <v>0.9826385799882402</v>
      </c>
      <c r="AO93" s="86">
        <f t="shared" si="30"/>
        <v>0.04168520070558657</v>
      </c>
      <c r="AP93" s="86">
        <f t="shared" si="31"/>
        <v>0.4168520070559225</v>
      </c>
      <c r="AQ93" s="104">
        <f t="shared" si="32"/>
        <v>0.9827449165291329</v>
      </c>
      <c r="AR93" s="104">
        <f t="shared" si="33"/>
        <v>-1.035305008252024</v>
      </c>
      <c r="AV93" s="1">
        <f t="shared" si="34"/>
        <v>42</v>
      </c>
      <c r="AW93" s="87">
        <f t="shared" si="35"/>
        <v>0.9004040442978399</v>
      </c>
      <c r="AX93" s="87">
        <f t="shared" si="36"/>
        <v>0.04556</v>
      </c>
      <c r="AY93" s="87">
        <f t="shared" si="37"/>
        <v>0.014966333333333337</v>
      </c>
      <c r="AZ93" s="115">
        <f t="shared" si="38"/>
        <v>0.9835801688960046</v>
      </c>
      <c r="BA93" s="104">
        <f t="shared" si="39"/>
        <v>-0.014810133760278177</v>
      </c>
      <c r="BB93" s="104">
        <f t="shared" si="40"/>
        <v>-0.1481013376028386</v>
      </c>
      <c r="BC93" s="104">
        <f t="shared" si="41"/>
        <v>0.9834120307671865</v>
      </c>
      <c r="BD93" s="104">
        <f t="shared" si="42"/>
        <v>-0.9952781539688118</v>
      </c>
    </row>
    <row r="94" spans="8:56" ht="12.75">
      <c r="H94" s="86">
        <f t="shared" si="13"/>
        <v>1.4300000000000004</v>
      </c>
      <c r="I94" s="87">
        <f t="shared" si="6"/>
        <v>0.15533603746506192</v>
      </c>
      <c r="J94" s="88">
        <f t="shared" si="14"/>
        <v>30</v>
      </c>
      <c r="K94" s="3">
        <f t="shared" si="43"/>
      </c>
      <c r="M94" s="101">
        <f t="shared" si="15"/>
        <v>30.3</v>
      </c>
      <c r="N94" s="101">
        <f t="shared" si="16"/>
        <v>-0.3000000000000007</v>
      </c>
      <c r="O94" s="18">
        <f t="shared" si="7"/>
        <v>8.202624874442677E-05</v>
      </c>
      <c r="P94" s="1" t="str">
        <f t="shared" si="8"/>
        <v> </v>
      </c>
      <c r="S94" s="86">
        <f t="shared" si="17"/>
        <v>1.4300000000000004</v>
      </c>
      <c r="T94" s="87">
        <f t="shared" si="9"/>
        <v>0.15533603746506192</v>
      </c>
      <c r="U94" s="88">
        <f t="shared" si="18"/>
        <v>30</v>
      </c>
      <c r="V94" s="3">
        <f t="shared" si="44"/>
      </c>
      <c r="W94" s="101">
        <f t="shared" si="19"/>
        <v>30.3</v>
      </c>
      <c r="X94" s="101">
        <f t="shared" si="47"/>
        <v>-0.3000000000000007</v>
      </c>
      <c r="Y94" s="18">
        <f t="shared" si="11"/>
        <v>-8.202624874442677E-05</v>
      </c>
      <c r="Z94" s="1" t="str">
        <f t="shared" si="12"/>
        <v> </v>
      </c>
      <c r="AB94" s="1">
        <f t="shared" si="20"/>
        <v>43</v>
      </c>
      <c r="AC94" s="87">
        <f t="shared" si="21"/>
        <v>0.6819983600624985</v>
      </c>
      <c r="AD94" s="87">
        <f t="shared" si="22"/>
        <v>0.16621666964947984</v>
      </c>
      <c r="AE94" s="115">
        <f t="shared" si="45"/>
        <v>0.012867753703640239</v>
      </c>
      <c r="AF94" s="115">
        <f t="shared" si="46"/>
        <v>0.008272435176270215</v>
      </c>
      <c r="AG94" s="18">
        <f t="shared" si="23"/>
        <v>0.00021446256172733731</v>
      </c>
      <c r="AH94" s="115">
        <f t="shared" si="24"/>
        <v>0.00013787391960450358</v>
      </c>
      <c r="AJ94" s="1">
        <f t="shared" si="25"/>
        <v>43</v>
      </c>
      <c r="AK94" s="87">
        <f t="shared" si="26"/>
        <v>0.6819983600624985</v>
      </c>
      <c r="AL94" s="87">
        <f t="shared" si="27"/>
        <v>0.16622</v>
      </c>
      <c r="AM94" s="87">
        <f t="shared" si="28"/>
        <v>0.00785683333333333</v>
      </c>
      <c r="AN94" s="115">
        <f t="shared" si="29"/>
        <v>0.9828772400124279</v>
      </c>
      <c r="AO94" s="86">
        <f t="shared" si="30"/>
        <v>0.027365599254324025</v>
      </c>
      <c r="AP94" s="86">
        <f t="shared" si="31"/>
        <v>0.27365599254324025</v>
      </c>
      <c r="AQ94" s="104">
        <f t="shared" si="32"/>
        <v>0.9832869542160463</v>
      </c>
      <c r="AR94" s="104">
        <f t="shared" si="33"/>
        <v>-1.002782747037223</v>
      </c>
      <c r="AV94" s="1">
        <f t="shared" si="34"/>
        <v>43</v>
      </c>
      <c r="AW94" s="87">
        <f t="shared" si="35"/>
        <v>0.9325150861376618</v>
      </c>
      <c r="AX94" s="87">
        <f t="shared" si="36"/>
        <v>0.03034</v>
      </c>
      <c r="AY94" s="87">
        <f t="shared" si="37"/>
        <v>0.014927</v>
      </c>
      <c r="AZ94" s="115">
        <f t="shared" si="38"/>
        <v>0.9835070854314623</v>
      </c>
      <c r="BA94" s="104">
        <f t="shared" si="39"/>
        <v>-0.010425125887735476</v>
      </c>
      <c r="BB94" s="104">
        <f t="shared" si="40"/>
        <v>-0.1042512588774116</v>
      </c>
      <c r="BC94" s="104">
        <f t="shared" si="41"/>
        <v>0.9832350872294618</v>
      </c>
      <c r="BD94" s="104">
        <f t="shared" si="42"/>
        <v>-1.005894766232288</v>
      </c>
    </row>
    <row r="95" spans="8:56" ht="12.75">
      <c r="H95" s="86">
        <f t="shared" si="13"/>
        <v>1.4400000000000004</v>
      </c>
      <c r="I95" s="87">
        <f t="shared" si="6"/>
        <v>0.15836249209524977</v>
      </c>
      <c r="J95" s="88">
        <f t="shared" si="14"/>
        <v>30</v>
      </c>
      <c r="K95" s="3">
        <f t="shared" si="43"/>
      </c>
      <c r="M95" s="101">
        <f t="shared" si="15"/>
        <v>30.1</v>
      </c>
      <c r="N95" s="101">
        <f t="shared" si="16"/>
        <v>-0.10000000000000142</v>
      </c>
      <c r="O95" s="18">
        <f t="shared" si="7"/>
        <v>1.9662795938568678E-05</v>
      </c>
      <c r="P95" s="1" t="str">
        <f t="shared" si="8"/>
        <v> </v>
      </c>
      <c r="S95" s="86">
        <f t="shared" si="17"/>
        <v>1.4400000000000004</v>
      </c>
      <c r="T95" s="87">
        <f t="shared" si="9"/>
        <v>0.15836249209524977</v>
      </c>
      <c r="U95" s="88">
        <f t="shared" si="18"/>
        <v>30</v>
      </c>
      <c r="V95" s="3">
        <f t="shared" si="44"/>
      </c>
      <c r="W95" s="101">
        <f t="shared" si="19"/>
        <v>30.1</v>
      </c>
      <c r="X95" s="101">
        <f t="shared" si="47"/>
        <v>-0.10000000000000142</v>
      </c>
      <c r="Y95" s="18">
        <f t="shared" si="11"/>
        <v>-1.9662795938568678E-05</v>
      </c>
      <c r="Z95" s="1" t="str">
        <f t="shared" si="12"/>
        <v> </v>
      </c>
      <c r="AB95" s="1">
        <f t="shared" si="20"/>
        <v>44</v>
      </c>
      <c r="AC95" s="87">
        <f t="shared" si="21"/>
        <v>0.6946583704589973</v>
      </c>
      <c r="AD95" s="87">
        <f t="shared" si="22"/>
        <v>0.15822872677940183</v>
      </c>
      <c r="AE95" s="115">
        <f t="shared" si="45"/>
        <v>0.012660010396498778</v>
      </c>
      <c r="AF95" s="115">
        <f t="shared" si="46"/>
        <v>0.007987942870078008</v>
      </c>
      <c r="AG95" s="18">
        <f t="shared" si="23"/>
        <v>0.00021100017327497963</v>
      </c>
      <c r="AH95" s="115">
        <f t="shared" si="24"/>
        <v>0.0001331323811679668</v>
      </c>
      <c r="AJ95" s="1">
        <f t="shared" si="25"/>
        <v>44</v>
      </c>
      <c r="AK95" s="87">
        <f t="shared" si="26"/>
        <v>0.6946583704589973</v>
      </c>
      <c r="AL95" s="87">
        <f t="shared" si="27"/>
        <v>0.15823</v>
      </c>
      <c r="AM95" s="87">
        <f t="shared" si="28"/>
        <v>0.007591333333333338</v>
      </c>
      <c r="AN95" s="115">
        <f t="shared" si="29"/>
        <v>0.9836892117339957</v>
      </c>
      <c r="AO95" s="86">
        <f t="shared" si="30"/>
        <v>-0.02135270403974232</v>
      </c>
      <c r="AP95" s="86">
        <f t="shared" si="31"/>
        <v>-0.21352704039736636</v>
      </c>
      <c r="AQ95" s="104">
        <f t="shared" si="32"/>
        <v>0.9838514218481957</v>
      </c>
      <c r="AR95" s="104">
        <f t="shared" si="33"/>
        <v>-0.968914689108253</v>
      </c>
      <c r="AV95" s="1">
        <f t="shared" si="34"/>
        <v>44</v>
      </c>
      <c r="AW95" s="87">
        <f t="shared" si="35"/>
        <v>0.9656887748070739</v>
      </c>
      <c r="AX95" s="87">
        <f t="shared" si="36"/>
        <v>0.01516</v>
      </c>
      <c r="AY95" s="87">
        <f t="shared" si="37"/>
        <v>0.014907333333333333</v>
      </c>
      <c r="AZ95" s="115">
        <f t="shared" si="38"/>
        <v>0.9833330454217091</v>
      </c>
      <c r="BA95" s="104">
        <f t="shared" si="39"/>
        <v>1.7274697455604837E-05</v>
      </c>
      <c r="BB95" s="104">
        <f t="shared" si="40"/>
        <v>0.0001727469746128918</v>
      </c>
      <c r="BC95" s="104">
        <f t="shared" si="41"/>
        <v>0.9831473495387011</v>
      </c>
      <c r="BD95" s="104">
        <f t="shared" si="42"/>
        <v>-1.0111590276779339</v>
      </c>
    </row>
    <row r="96" spans="8:56" ht="12.75">
      <c r="H96" s="86">
        <f t="shared" si="13"/>
        <v>1.4500000000000004</v>
      </c>
      <c r="I96" s="87">
        <f t="shared" si="6"/>
        <v>0.16136800223497502</v>
      </c>
      <c r="J96" s="88">
        <f t="shared" si="14"/>
        <v>30</v>
      </c>
      <c r="K96" s="3">
        <f t="shared" si="43"/>
      </c>
      <c r="M96" s="101">
        <f t="shared" si="15"/>
        <v>29.8</v>
      </c>
      <c r="N96" s="101">
        <f t="shared" si="16"/>
        <v>0.1999999999999993</v>
      </c>
      <c r="O96" s="18">
        <f t="shared" si="7"/>
        <v>4.2700656867511455E-05</v>
      </c>
      <c r="P96" s="1" t="str">
        <f t="shared" si="8"/>
        <v> </v>
      </c>
      <c r="S96" s="86">
        <f t="shared" si="17"/>
        <v>1.4500000000000004</v>
      </c>
      <c r="T96" s="87">
        <f t="shared" si="9"/>
        <v>0.16136800223497502</v>
      </c>
      <c r="U96" s="88">
        <f t="shared" si="18"/>
        <v>30</v>
      </c>
      <c r="V96" s="3">
        <f t="shared" si="44"/>
      </c>
      <c r="W96" s="101">
        <f t="shared" si="19"/>
        <v>29.8</v>
      </c>
      <c r="X96" s="101">
        <f t="shared" si="47"/>
        <v>0.1999999999999993</v>
      </c>
      <c r="Y96" s="18">
        <f t="shared" si="11"/>
        <v>4.2700656867511455E-05</v>
      </c>
      <c r="Z96" s="1" t="str">
        <f t="shared" si="12"/>
        <v> </v>
      </c>
      <c r="AB96" s="1">
        <f t="shared" si="20"/>
        <v>45</v>
      </c>
      <c r="AC96" s="87">
        <f t="shared" si="21"/>
        <v>0.7071067811865475</v>
      </c>
      <c r="AD96" s="87">
        <f t="shared" si="22"/>
        <v>0.15051499783199063</v>
      </c>
      <c r="AE96" s="115">
        <f t="shared" si="45"/>
        <v>0.012448410727550208</v>
      </c>
      <c r="AF96" s="115">
        <f t="shared" si="46"/>
        <v>0.007713728947411208</v>
      </c>
      <c r="AG96" s="18">
        <f t="shared" si="23"/>
        <v>0.00020747351212583678</v>
      </c>
      <c r="AH96" s="115">
        <f t="shared" si="24"/>
        <v>0.00012856214912352013</v>
      </c>
      <c r="AJ96" s="1">
        <f t="shared" si="25"/>
        <v>45</v>
      </c>
      <c r="AK96" s="87">
        <f t="shared" si="26"/>
        <v>0.7071067811865475</v>
      </c>
      <c r="AL96" s="87">
        <f t="shared" si="27"/>
        <v>0.15051</v>
      </c>
      <c r="AM96" s="87">
        <f t="shared" si="28"/>
        <v>0.007316000000000002</v>
      </c>
      <c r="AN96" s="115">
        <f t="shared" si="29"/>
        <v>0.9825062143113072</v>
      </c>
      <c r="AO96" s="86">
        <f t="shared" si="30"/>
        <v>0.049627141321565205</v>
      </c>
      <c r="AP96" s="86">
        <f t="shared" si="31"/>
        <v>0.4962714132157089</v>
      </c>
      <c r="AQ96" s="104">
        <f t="shared" si="32"/>
        <v>0.9818468507064012</v>
      </c>
      <c r="AR96" s="104">
        <f t="shared" si="33"/>
        <v>-1.0891889576159244</v>
      </c>
      <c r="AV96" s="1">
        <f t="shared" si="34"/>
        <v>45</v>
      </c>
      <c r="AW96" s="87">
        <f t="shared" si="35"/>
        <v>0.9999999999999999</v>
      </c>
      <c r="AX96" s="87">
        <f t="shared" si="36"/>
        <v>0</v>
      </c>
      <c r="AY96" s="87">
        <f t="shared" si="37"/>
        <v>0.014907333333333333</v>
      </c>
      <c r="AZ96" s="115">
        <f t="shared" si="38"/>
        <v>0.9831573297558336</v>
      </c>
      <c r="BA96" s="104">
        <f t="shared" si="39"/>
        <v>0.0105602146499848</v>
      </c>
      <c r="BB96" s="104">
        <f t="shared" si="40"/>
        <v>0.10560214649990485</v>
      </c>
      <c r="BC96" s="104">
        <f t="shared" si="41"/>
        <v>0.9831573297558305</v>
      </c>
      <c r="BD96" s="104">
        <f t="shared" si="42"/>
        <v>-1.0105602146501695</v>
      </c>
    </row>
    <row r="97" spans="8:56" ht="12.75">
      <c r="H97" s="86">
        <f t="shared" si="13"/>
        <v>1.4600000000000004</v>
      </c>
      <c r="I97" s="87">
        <f t="shared" si="6"/>
        <v>0.16435285578443723</v>
      </c>
      <c r="J97" s="88">
        <f t="shared" si="14"/>
        <v>30</v>
      </c>
      <c r="K97" s="3">
        <f t="shared" si="43"/>
      </c>
      <c r="M97" s="101">
        <f t="shared" si="15"/>
        <v>29.6</v>
      </c>
      <c r="N97" s="101">
        <f t="shared" si="16"/>
        <v>0.3999999999999986</v>
      </c>
      <c r="O97" s="18">
        <f t="shared" si="7"/>
        <v>0.00010506410967359159</v>
      </c>
      <c r="P97" s="1" t="str">
        <f t="shared" si="8"/>
        <v> </v>
      </c>
      <c r="S97" s="86">
        <f t="shared" si="17"/>
        <v>1.4600000000000004</v>
      </c>
      <c r="T97" s="87">
        <f t="shared" si="9"/>
        <v>0.16435285578443723</v>
      </c>
      <c r="U97" s="88">
        <f t="shared" si="18"/>
        <v>30</v>
      </c>
      <c r="V97" s="3">
        <f t="shared" si="44"/>
      </c>
      <c r="W97" s="101">
        <f t="shared" si="19"/>
        <v>29.6</v>
      </c>
      <c r="X97" s="101">
        <f t="shared" si="47"/>
        <v>0.3999999999999986</v>
      </c>
      <c r="Y97" s="18">
        <f t="shared" si="11"/>
        <v>0.00010506410967359159</v>
      </c>
      <c r="Z97" s="1" t="str">
        <f t="shared" si="12"/>
        <v> </v>
      </c>
      <c r="AB97" s="1">
        <f t="shared" si="20"/>
        <v>46</v>
      </c>
      <c r="AC97" s="87">
        <f t="shared" si="21"/>
        <v>0.7193398003386511</v>
      </c>
      <c r="AD97" s="87">
        <f t="shared" si="22"/>
        <v>0.14306590996299434</v>
      </c>
      <c r="AE97" s="115">
        <f t="shared" si="45"/>
        <v>0.012233019152103619</v>
      </c>
      <c r="AF97" s="115">
        <f t="shared" si="46"/>
        <v>0.007449087868996285</v>
      </c>
      <c r="AG97" s="18">
        <f t="shared" si="23"/>
        <v>0.00020388365253506033</v>
      </c>
      <c r="AH97" s="115">
        <f t="shared" si="24"/>
        <v>0.00012415146448327142</v>
      </c>
      <c r="AJ97" s="1">
        <f t="shared" si="25"/>
        <v>46</v>
      </c>
      <c r="AK97" s="87">
        <f t="shared" si="26"/>
        <v>0.7193398003386511</v>
      </c>
      <c r="AL97" s="87">
        <f t="shared" si="27"/>
        <v>0.14307</v>
      </c>
      <c r="AM97" s="87">
        <f t="shared" si="28"/>
        <v>0.0070800000000000125</v>
      </c>
      <c r="AN97" s="115">
        <f t="shared" si="29"/>
        <v>0.9833865278887686</v>
      </c>
      <c r="AO97" s="86">
        <f t="shared" si="30"/>
        <v>-0.0031916733261141417</v>
      </c>
      <c r="AP97" s="86">
        <f t="shared" si="31"/>
        <v>-0.03191673326114142</v>
      </c>
      <c r="AQ97" s="104">
        <f t="shared" si="32"/>
        <v>0.9839452863818736</v>
      </c>
      <c r="AR97" s="104">
        <f t="shared" si="33"/>
        <v>-0.9632828170875811</v>
      </c>
      <c r="AV97" s="1">
        <f t="shared" si="34"/>
        <v>46</v>
      </c>
      <c r="AW97" s="87">
        <f t="shared" si="35"/>
        <v>1.0355303137905696</v>
      </c>
      <c r="AX97" s="87">
        <f t="shared" si="36"/>
        <v>-0.01516</v>
      </c>
      <c r="AY97" s="87">
        <f t="shared" si="37"/>
        <v>0.014927</v>
      </c>
      <c r="AZ97" s="115">
        <f t="shared" si="38"/>
        <v>0.9830793632975698</v>
      </c>
      <c r="BA97" s="104">
        <f t="shared" si="39"/>
        <v>0.01523820214580951</v>
      </c>
      <c r="BB97" s="104">
        <f t="shared" si="40"/>
        <v>0.15238202145815194</v>
      </c>
      <c r="BC97" s="104">
        <f t="shared" si="41"/>
        <v>0.9832650591805804</v>
      </c>
      <c r="BD97" s="104">
        <f t="shared" si="42"/>
        <v>-1.004096449165175</v>
      </c>
    </row>
    <row r="98" spans="8:56" ht="12.75">
      <c r="H98" s="86">
        <f t="shared" si="13"/>
        <v>1.4700000000000004</v>
      </c>
      <c r="I98" s="87">
        <f t="shared" si="6"/>
        <v>0.16731733474817623</v>
      </c>
      <c r="J98" s="88">
        <f t="shared" si="14"/>
        <v>29</v>
      </c>
      <c r="K98" s="3" t="str">
        <f t="shared" si="43"/>
        <v>Yes</v>
      </c>
      <c r="M98" s="101">
        <f t="shared" si="15"/>
        <v>29.4</v>
      </c>
      <c r="N98" s="101">
        <f t="shared" si="16"/>
        <v>-0.3999999999999986</v>
      </c>
      <c r="O98" s="18">
        <f t="shared" si="7"/>
        <v>0.0001390724762020401</v>
      </c>
      <c r="P98" s="1" t="str">
        <f t="shared" si="8"/>
        <v> </v>
      </c>
      <c r="S98" s="86">
        <f t="shared" si="17"/>
        <v>1.4700000000000004</v>
      </c>
      <c r="T98" s="87">
        <f t="shared" si="9"/>
        <v>0.16731733474817623</v>
      </c>
      <c r="U98" s="88">
        <f t="shared" si="18"/>
        <v>29</v>
      </c>
      <c r="V98" s="3" t="str">
        <f t="shared" si="44"/>
        <v>Yes</v>
      </c>
      <c r="W98" s="101">
        <f t="shared" si="19"/>
        <v>29.4</v>
      </c>
      <c r="X98" s="101">
        <f t="shared" si="47"/>
        <v>-0.3999999999999986</v>
      </c>
      <c r="Y98" s="18">
        <f t="shared" si="11"/>
        <v>-0.0001390724762020401</v>
      </c>
      <c r="Z98" s="1" t="str">
        <f t="shared" si="12"/>
        <v> </v>
      </c>
      <c r="AB98" s="1">
        <f t="shared" si="20"/>
        <v>47</v>
      </c>
      <c r="AC98" s="87">
        <f t="shared" si="21"/>
        <v>0.7313537016191705</v>
      </c>
      <c r="AD98" s="87">
        <f t="shared" si="22"/>
        <v>0.13587253616059866</v>
      </c>
      <c r="AE98" s="115">
        <f t="shared" si="45"/>
        <v>0.012013901280519379</v>
      </c>
      <c r="AF98" s="115">
        <f t="shared" si="46"/>
        <v>0.007193373802395681</v>
      </c>
      <c r="AG98" s="18">
        <f t="shared" si="23"/>
        <v>0.00020023168800865633</v>
      </c>
      <c r="AH98" s="115">
        <f t="shared" si="24"/>
        <v>0.00011988956337326135</v>
      </c>
      <c r="AJ98" s="1">
        <f t="shared" si="25"/>
        <v>47</v>
      </c>
      <c r="AK98" s="87">
        <f t="shared" si="26"/>
        <v>0.7313537016191705</v>
      </c>
      <c r="AL98" s="87">
        <f t="shared" si="27"/>
        <v>0.13587</v>
      </c>
      <c r="AM98" s="87">
        <f t="shared" si="28"/>
        <v>0.006824333333333335</v>
      </c>
      <c r="AN98" s="115">
        <f t="shared" si="29"/>
        <v>0.9825510172906107</v>
      </c>
      <c r="AO98" s="86">
        <f t="shared" si="30"/>
        <v>0.04693896256335961</v>
      </c>
      <c r="AP98" s="86">
        <f t="shared" si="31"/>
        <v>0.46938962563353925</v>
      </c>
      <c r="AQ98" s="104">
        <f t="shared" si="32"/>
        <v>0.9821922094438128</v>
      </c>
      <c r="AR98" s="104">
        <f t="shared" si="33"/>
        <v>-1.0684674333712323</v>
      </c>
      <c r="AV98" s="1">
        <f t="shared" si="34"/>
        <v>47</v>
      </c>
      <c r="AW98" s="87">
        <f t="shared" si="35"/>
        <v>1.0723687100246826</v>
      </c>
      <c r="AX98" s="87">
        <f t="shared" si="36"/>
        <v>-0.03034</v>
      </c>
      <c r="AY98" s="87">
        <f t="shared" si="37"/>
        <v>0.014966333333333337</v>
      </c>
      <c r="AZ98" s="115">
        <f t="shared" si="38"/>
        <v>0.9831900895152188</v>
      </c>
      <c r="BA98" s="104">
        <f t="shared" si="39"/>
        <v>0.008594629086871919</v>
      </c>
      <c r="BB98" s="104">
        <f t="shared" si="40"/>
        <v>0.08594629086871919</v>
      </c>
      <c r="BC98" s="104">
        <f t="shared" si="41"/>
        <v>0.9834620877172132</v>
      </c>
      <c r="BD98" s="104">
        <f t="shared" si="42"/>
        <v>-0.9922747369672038</v>
      </c>
    </row>
    <row r="99" spans="8:56" ht="12.75">
      <c r="H99" s="86">
        <f t="shared" si="13"/>
        <v>1.4800000000000004</v>
      </c>
      <c r="I99" s="87">
        <f t="shared" si="6"/>
        <v>0.17026171539495752</v>
      </c>
      <c r="J99" s="88">
        <f t="shared" si="14"/>
        <v>29</v>
      </c>
      <c r="K99" s="3">
        <f t="shared" si="43"/>
      </c>
      <c r="M99" s="101">
        <f t="shared" si="15"/>
        <v>29.2</v>
      </c>
      <c r="N99" s="101">
        <f t="shared" si="16"/>
        <v>-0.1999999999999993</v>
      </c>
      <c r="O99" s="18">
        <f t="shared" si="7"/>
        <v>7.879405767274861E-05</v>
      </c>
      <c r="P99" s="1" t="str">
        <f t="shared" si="8"/>
        <v> </v>
      </c>
      <c r="S99" s="86">
        <f t="shared" si="17"/>
        <v>1.4800000000000004</v>
      </c>
      <c r="T99" s="87">
        <f t="shared" si="9"/>
        <v>0.17026171539495752</v>
      </c>
      <c r="U99" s="88">
        <f t="shared" si="18"/>
        <v>29</v>
      </c>
      <c r="V99" s="3">
        <f t="shared" si="44"/>
      </c>
      <c r="W99" s="101">
        <f t="shared" si="19"/>
        <v>29.2</v>
      </c>
      <c r="X99" s="101">
        <f t="shared" si="47"/>
        <v>-0.1999999999999993</v>
      </c>
      <c r="Y99" s="18">
        <f t="shared" si="11"/>
        <v>-7.879405767274861E-05</v>
      </c>
      <c r="Z99" s="1" t="str">
        <f t="shared" si="12"/>
        <v> </v>
      </c>
      <c r="AB99" s="1">
        <f t="shared" si="20"/>
        <v>48</v>
      </c>
      <c r="AC99" s="87">
        <f t="shared" si="21"/>
        <v>0.7431448254773942</v>
      </c>
      <c r="AD99" s="87">
        <f t="shared" si="22"/>
        <v>0.1289265418564653</v>
      </c>
      <c r="AE99" s="115">
        <f t="shared" si="45"/>
        <v>0.011791123858223784</v>
      </c>
      <c r="AF99" s="115">
        <f t="shared" si="46"/>
        <v>0.006945994304133368</v>
      </c>
      <c r="AG99" s="18">
        <f t="shared" si="23"/>
        <v>0.0001965187309703964</v>
      </c>
      <c r="AH99" s="115">
        <f t="shared" si="24"/>
        <v>0.00011576657173555613</v>
      </c>
      <c r="AJ99" s="1">
        <f t="shared" si="25"/>
        <v>48</v>
      </c>
      <c r="AK99" s="87">
        <f t="shared" si="26"/>
        <v>0.7431448254773942</v>
      </c>
      <c r="AL99" s="87">
        <f t="shared" si="27"/>
        <v>0.12893</v>
      </c>
      <c r="AM99" s="87">
        <f t="shared" si="28"/>
        <v>0.00659816666666666</v>
      </c>
      <c r="AN99" s="115">
        <f t="shared" si="29"/>
        <v>0.9830533376670942</v>
      </c>
      <c r="AO99" s="86">
        <f t="shared" si="30"/>
        <v>0.016799739974345584</v>
      </c>
      <c r="AP99" s="86">
        <f t="shared" si="31"/>
        <v>0.167997399743399</v>
      </c>
      <c r="AQ99" s="104">
        <f t="shared" si="32"/>
        <v>0.9835600249888057</v>
      </c>
      <c r="AR99" s="104">
        <f t="shared" si="33"/>
        <v>-0.9863985006716618</v>
      </c>
      <c r="AV99" s="1">
        <f t="shared" si="34"/>
        <v>48</v>
      </c>
      <c r="AW99" s="87">
        <f t="shared" si="35"/>
        <v>1.110612514829193</v>
      </c>
      <c r="AX99" s="87">
        <f t="shared" si="36"/>
        <v>-0.04556</v>
      </c>
      <c r="AY99" s="87">
        <f t="shared" si="37"/>
        <v>0.015025333333333328</v>
      </c>
      <c r="AZ99" s="115">
        <f t="shared" si="38"/>
        <v>0.9835634279508056</v>
      </c>
      <c r="BA99" s="104">
        <f t="shared" si="39"/>
        <v>-0.013805677048338794</v>
      </c>
      <c r="BB99" s="104">
        <f t="shared" si="40"/>
        <v>-0.13805677048344478</v>
      </c>
      <c r="BC99" s="104">
        <f t="shared" si="41"/>
        <v>0.9837315660796231</v>
      </c>
      <c r="BD99" s="104">
        <f t="shared" si="42"/>
        <v>-0.9761060352226139</v>
      </c>
    </row>
    <row r="100" spans="8:56" ht="12.75">
      <c r="H100" s="86">
        <f t="shared" si="13"/>
        <v>1.4900000000000004</v>
      </c>
      <c r="I100" s="87">
        <f t="shared" si="6"/>
        <v>0.17318626841227416</v>
      </c>
      <c r="J100" s="88">
        <f t="shared" si="14"/>
        <v>29</v>
      </c>
      <c r="K100" s="3">
        <f t="shared" si="43"/>
      </c>
      <c r="M100" s="101">
        <f t="shared" si="15"/>
        <v>29</v>
      </c>
      <c r="N100" s="101">
        <f t="shared" si="16"/>
        <v>0</v>
      </c>
      <c r="O100" s="18">
        <f t="shared" si="7"/>
        <v>1.8515639143679152E-05</v>
      </c>
      <c r="P100" s="1" t="str">
        <f t="shared" si="8"/>
        <v> </v>
      </c>
      <c r="S100" s="86">
        <f t="shared" si="17"/>
        <v>1.4900000000000004</v>
      </c>
      <c r="T100" s="87">
        <f t="shared" si="9"/>
        <v>0.17318626841227416</v>
      </c>
      <c r="U100" s="88">
        <f t="shared" si="18"/>
        <v>29</v>
      </c>
      <c r="V100" s="3">
        <f t="shared" si="44"/>
      </c>
      <c r="W100" s="101">
        <f t="shared" si="19"/>
        <v>29</v>
      </c>
      <c r="X100" s="101">
        <f t="shared" si="47"/>
        <v>0</v>
      </c>
      <c r="Y100" s="18">
        <f t="shared" si="11"/>
        <v>-1.8515639143679152E-05</v>
      </c>
      <c r="Z100" s="1" t="str">
        <f t="shared" si="12"/>
        <v> </v>
      </c>
      <c r="AB100" s="1">
        <f t="shared" si="20"/>
        <v>49</v>
      </c>
      <c r="AC100" s="87">
        <f t="shared" si="21"/>
        <v>0.754709580222772</v>
      </c>
      <c r="AD100" s="87">
        <f t="shared" si="22"/>
        <v>0.12222013707435285</v>
      </c>
      <c r="AE100" s="115">
        <f t="shared" si="45"/>
        <v>0.01156475474537777</v>
      </c>
      <c r="AF100" s="115">
        <f t="shared" si="46"/>
        <v>0.006706404782112443</v>
      </c>
      <c r="AG100" s="18">
        <f t="shared" si="23"/>
        <v>0.00019274591242296284</v>
      </c>
      <c r="AH100" s="115">
        <f t="shared" si="24"/>
        <v>0.00011177341303520738</v>
      </c>
      <c r="AJ100" s="1">
        <f t="shared" si="25"/>
        <v>49</v>
      </c>
      <c r="AK100" s="87">
        <f t="shared" si="26"/>
        <v>0.754709580222772</v>
      </c>
      <c r="AL100" s="87">
        <f t="shared" si="27"/>
        <v>0.12222</v>
      </c>
      <c r="AM100" s="87">
        <f t="shared" si="28"/>
        <v>0.006362166666666657</v>
      </c>
      <c r="AN100" s="115">
        <f t="shared" si="29"/>
        <v>0.9824276072407301</v>
      </c>
      <c r="AO100" s="86">
        <f t="shared" si="30"/>
        <v>0.05434356555619502</v>
      </c>
      <c r="AP100" s="86">
        <f t="shared" si="31"/>
        <v>0.543435655562007</v>
      </c>
      <c r="AQ100" s="104">
        <f t="shared" si="32"/>
        <v>0.9824068039695375</v>
      </c>
      <c r="AR100" s="104">
        <f t="shared" si="33"/>
        <v>-1.055591761827749</v>
      </c>
      <c r="AV100" s="1">
        <f t="shared" si="34"/>
        <v>49</v>
      </c>
      <c r="AW100" s="87">
        <f t="shared" si="35"/>
        <v>1.1503684072210094</v>
      </c>
      <c r="AX100" s="87">
        <f t="shared" si="36"/>
        <v>-0.06084</v>
      </c>
      <c r="AY100" s="87">
        <f t="shared" si="37"/>
        <v>0.015094166666666662</v>
      </c>
      <c r="AZ100" s="115">
        <f t="shared" si="38"/>
        <v>0.9836090429314055</v>
      </c>
      <c r="BA100" s="104">
        <f t="shared" si="39"/>
        <v>-0.016542575884329835</v>
      </c>
      <c r="BB100" s="104">
        <f t="shared" si="40"/>
        <v>-0.16542575884329835</v>
      </c>
      <c r="BC100" s="104">
        <f t="shared" si="41"/>
        <v>0.9834095549950392</v>
      </c>
      <c r="BD100" s="104">
        <f t="shared" si="42"/>
        <v>-0.9954267002976422</v>
      </c>
    </row>
    <row r="101" spans="8:56" ht="12.75">
      <c r="H101" s="86">
        <f t="shared" si="13"/>
        <v>1.5000000000000004</v>
      </c>
      <c r="I101" s="87">
        <f t="shared" si="6"/>
        <v>0.17609125905568138</v>
      </c>
      <c r="J101" s="88">
        <f t="shared" si="14"/>
        <v>29</v>
      </c>
      <c r="K101" s="3">
        <f t="shared" si="43"/>
      </c>
      <c r="M101" s="101">
        <f t="shared" si="15"/>
        <v>28.9</v>
      </c>
      <c r="N101" s="101">
        <f t="shared" si="16"/>
        <v>0.10000000000000142</v>
      </c>
      <c r="O101" s="18">
        <f t="shared" si="7"/>
        <v>4.176277938561235E-05</v>
      </c>
      <c r="P101" s="1" t="str">
        <f t="shared" si="8"/>
        <v> </v>
      </c>
      <c r="S101" s="86">
        <f t="shared" si="17"/>
        <v>1.5000000000000004</v>
      </c>
      <c r="T101" s="87">
        <f t="shared" si="9"/>
        <v>0.17609125905568138</v>
      </c>
      <c r="U101" s="88">
        <f t="shared" si="18"/>
        <v>29</v>
      </c>
      <c r="V101" s="3">
        <f t="shared" si="44"/>
      </c>
      <c r="W101" s="101">
        <f t="shared" si="19"/>
        <v>28.9</v>
      </c>
      <c r="X101" s="101">
        <f t="shared" si="47"/>
        <v>0.10000000000000142</v>
      </c>
      <c r="Y101" s="18">
        <f t="shared" si="11"/>
        <v>4.176277938561235E-05</v>
      </c>
      <c r="Z101" s="1" t="str">
        <f t="shared" si="12"/>
        <v> </v>
      </c>
      <c r="AB101" s="1">
        <f t="shared" si="20"/>
        <v>50</v>
      </c>
      <c r="AC101" s="87">
        <f t="shared" si="21"/>
        <v>0.766044443118978</v>
      </c>
      <c r="AD101" s="87">
        <f t="shared" si="22"/>
        <v>0.11574603344648059</v>
      </c>
      <c r="AE101" s="115">
        <f t="shared" si="45"/>
        <v>0.011334862896206</v>
      </c>
      <c r="AF101" s="115">
        <f t="shared" si="46"/>
        <v>0.006474103627872263</v>
      </c>
      <c r="AG101" s="18">
        <f t="shared" si="23"/>
        <v>0.00018891438160343333</v>
      </c>
      <c r="AH101" s="115">
        <f t="shared" si="24"/>
        <v>0.00010790172713120438</v>
      </c>
      <c r="AJ101" s="1">
        <f t="shared" si="25"/>
        <v>50</v>
      </c>
      <c r="AK101" s="87">
        <f t="shared" si="26"/>
        <v>0.766044443118978</v>
      </c>
      <c r="AL101" s="87">
        <f t="shared" si="27"/>
        <v>0.11575</v>
      </c>
      <c r="AM101" s="87">
        <f t="shared" si="28"/>
        <v>0.006145833333333339</v>
      </c>
      <c r="AN101" s="115">
        <f t="shared" si="29"/>
        <v>0.9826120815528583</v>
      </c>
      <c r="AO101" s="86">
        <f t="shared" si="30"/>
        <v>0.043275106828502885</v>
      </c>
      <c r="AP101" s="86">
        <f t="shared" si="31"/>
        <v>0.43275106828502885</v>
      </c>
      <c r="AQ101" s="104">
        <f t="shared" si="32"/>
        <v>0.9832357206144019</v>
      </c>
      <c r="AR101" s="104">
        <f t="shared" si="33"/>
        <v>-1.0058567631358883</v>
      </c>
      <c r="AV101" s="1">
        <f t="shared" si="34"/>
        <v>50</v>
      </c>
      <c r="AW101" s="87">
        <f t="shared" si="35"/>
        <v>1.19175359259421</v>
      </c>
      <c r="AX101" s="87">
        <f t="shared" si="36"/>
        <v>-0.07619</v>
      </c>
      <c r="AY101" s="87">
        <f t="shared" si="37"/>
        <v>0.015182666666666676</v>
      </c>
      <c r="AZ101" s="115">
        <f t="shared" si="38"/>
        <v>0.983344109972343</v>
      </c>
      <c r="BA101" s="104">
        <f t="shared" si="39"/>
        <v>-0.0006465983405803399</v>
      </c>
      <c r="BB101" s="104">
        <f t="shared" si="40"/>
        <v>-0.006465983405860243</v>
      </c>
      <c r="BC101" s="104">
        <f t="shared" si="41"/>
        <v>0.9831147811424807</v>
      </c>
      <c r="BD101" s="104">
        <f t="shared" si="42"/>
        <v>-1.0131131314511563</v>
      </c>
    </row>
    <row r="102" spans="8:56" ht="12.75">
      <c r="H102" s="86">
        <f t="shared" si="13"/>
        <v>1.5100000000000005</v>
      </c>
      <c r="I102" s="87">
        <f t="shared" si="6"/>
        <v>0.17897694729316957</v>
      </c>
      <c r="J102" s="88">
        <f t="shared" si="14"/>
        <v>29</v>
      </c>
      <c r="K102" s="3">
        <f t="shared" si="43"/>
      </c>
      <c r="M102" s="101">
        <f t="shared" si="15"/>
        <v>28.7</v>
      </c>
      <c r="N102" s="101">
        <f t="shared" si="16"/>
        <v>0.3000000000000007</v>
      </c>
      <c r="O102" s="18">
        <f t="shared" si="7"/>
        <v>0.00010204119791490385</v>
      </c>
      <c r="P102" s="1" t="str">
        <f t="shared" si="8"/>
        <v> </v>
      </c>
      <c r="S102" s="86">
        <f t="shared" si="17"/>
        <v>1.5100000000000005</v>
      </c>
      <c r="T102" s="87">
        <f t="shared" si="9"/>
        <v>0.17897694729316957</v>
      </c>
      <c r="U102" s="88">
        <f t="shared" si="18"/>
        <v>29</v>
      </c>
      <c r="V102" s="3">
        <f t="shared" si="44"/>
      </c>
      <c r="W102" s="101">
        <f t="shared" si="19"/>
        <v>28.7</v>
      </c>
      <c r="X102" s="101">
        <f t="shared" si="47"/>
        <v>0.3000000000000007</v>
      </c>
      <c r="Y102" s="18">
        <f t="shared" si="11"/>
        <v>0.00010204119791490385</v>
      </c>
      <c r="Z102" s="1" t="str">
        <f t="shared" si="12"/>
        <v> </v>
      </c>
      <c r="AB102" s="1">
        <f t="shared" si="20"/>
        <v>51</v>
      </c>
      <c r="AC102" s="87">
        <f t="shared" si="21"/>
        <v>0.7771459614569709</v>
      </c>
      <c r="AD102" s="87">
        <f t="shared" si="22"/>
        <v>0.10949740552074987</v>
      </c>
      <c r="AE102" s="115">
        <f t="shared" si="45"/>
        <v>0.011101518337992888</v>
      </c>
      <c r="AF102" s="115">
        <f t="shared" si="46"/>
        <v>0.006248627925730721</v>
      </c>
      <c r="AG102" s="18">
        <f t="shared" si="23"/>
        <v>0.0001850253056332148</v>
      </c>
      <c r="AH102" s="115">
        <f t="shared" si="24"/>
        <v>0.00010414379876217868</v>
      </c>
      <c r="AJ102" s="1">
        <f t="shared" si="25"/>
        <v>51</v>
      </c>
      <c r="AK102" s="87">
        <f t="shared" si="26"/>
        <v>0.7771459614569709</v>
      </c>
      <c r="AL102" s="87">
        <f t="shared" si="27"/>
        <v>0.1095</v>
      </c>
      <c r="AM102" s="87">
        <f t="shared" si="28"/>
        <v>0.005929499999999994</v>
      </c>
      <c r="AN102" s="115">
        <f t="shared" si="29"/>
        <v>0.9826728439601027</v>
      </c>
      <c r="AO102" s="86">
        <f t="shared" si="30"/>
        <v>0.039629362393839074</v>
      </c>
      <c r="AP102" s="86">
        <f t="shared" si="31"/>
        <v>0.39629362393839074</v>
      </c>
      <c r="AQ102" s="104">
        <f t="shared" si="32"/>
        <v>0.9830955281832802</v>
      </c>
      <c r="AR102" s="104">
        <f t="shared" si="33"/>
        <v>-1.0142683090031923</v>
      </c>
      <c r="AV102" s="1">
        <f t="shared" si="34"/>
        <v>51</v>
      </c>
      <c r="AW102" s="87">
        <f t="shared" si="35"/>
        <v>1.2348971565350515</v>
      </c>
      <c r="AX102" s="87">
        <f t="shared" si="36"/>
        <v>-0.09163</v>
      </c>
      <c r="AY102" s="87">
        <f t="shared" si="37"/>
        <v>0.015300666666666657</v>
      </c>
      <c r="AZ102" s="115">
        <f t="shared" si="38"/>
        <v>0.9833896376126461</v>
      </c>
      <c r="BA102" s="104">
        <f t="shared" si="39"/>
        <v>-0.003378256758765019</v>
      </c>
      <c r="BB102" s="104">
        <f t="shared" si="40"/>
        <v>-0.03378256758765019</v>
      </c>
      <c r="BC102" s="104">
        <f t="shared" si="41"/>
        <v>0.9834406508869262</v>
      </c>
      <c r="BD102" s="104">
        <f t="shared" si="42"/>
        <v>-0.9935609467844273</v>
      </c>
    </row>
    <row r="103" spans="8:56" ht="12.75">
      <c r="H103" s="86">
        <f t="shared" si="13"/>
        <v>1.5200000000000005</v>
      </c>
      <c r="I103" s="87">
        <f t="shared" si="6"/>
        <v>0.18184358794477268</v>
      </c>
      <c r="J103" s="88">
        <f t="shared" si="14"/>
        <v>28</v>
      </c>
      <c r="K103" s="3" t="str">
        <f t="shared" si="43"/>
        <v>Yes</v>
      </c>
      <c r="M103" s="101">
        <f t="shared" si="15"/>
        <v>28.5</v>
      </c>
      <c r="N103" s="101">
        <f t="shared" si="16"/>
        <v>-0.5</v>
      </c>
      <c r="O103" s="18">
        <f t="shared" si="7"/>
        <v>0.00015453992317215892</v>
      </c>
      <c r="P103" s="1" t="str">
        <f t="shared" si="8"/>
        <v> </v>
      </c>
      <c r="S103" s="86">
        <f t="shared" si="17"/>
        <v>1.5200000000000005</v>
      </c>
      <c r="T103" s="87">
        <f t="shared" si="9"/>
        <v>0.18184358794477268</v>
      </c>
      <c r="U103" s="88">
        <f t="shared" si="18"/>
        <v>28</v>
      </c>
      <c r="V103" s="3" t="str">
        <f t="shared" si="44"/>
        <v>Yes</v>
      </c>
      <c r="W103" s="101">
        <f t="shared" si="19"/>
        <v>28.5</v>
      </c>
      <c r="X103" s="101">
        <f t="shared" si="47"/>
        <v>-0.5</v>
      </c>
      <c r="Y103" s="18">
        <f t="shared" si="11"/>
        <v>-0.00015453992317215892</v>
      </c>
      <c r="Z103" s="1" t="str">
        <f t="shared" si="12"/>
        <v> </v>
      </c>
      <c r="AB103" s="1">
        <f t="shared" si="20"/>
        <v>52</v>
      </c>
      <c r="AC103" s="87">
        <f t="shared" si="21"/>
        <v>0.788010753606722</v>
      </c>
      <c r="AD103" s="87">
        <f t="shared" si="22"/>
        <v>0.10346785586045285</v>
      </c>
      <c r="AE103" s="115">
        <f t="shared" si="45"/>
        <v>0.010864792149751112</v>
      </c>
      <c r="AF103" s="115">
        <f t="shared" si="46"/>
        <v>0.0060295496602970206</v>
      </c>
      <c r="AG103" s="18">
        <f t="shared" si="23"/>
        <v>0.00018107986916251855</v>
      </c>
      <c r="AH103" s="115">
        <f t="shared" si="24"/>
        <v>0.00010049249433828367</v>
      </c>
      <c r="AJ103" s="1">
        <f t="shared" si="25"/>
        <v>52</v>
      </c>
      <c r="AK103" s="87">
        <f t="shared" si="26"/>
        <v>0.788010753606722</v>
      </c>
      <c r="AL103" s="87">
        <f t="shared" si="27"/>
        <v>0.10347</v>
      </c>
      <c r="AM103" s="87">
        <f t="shared" si="28"/>
        <v>0.005723000000000006</v>
      </c>
      <c r="AN103" s="115">
        <f t="shared" si="29"/>
        <v>0.9832650363243189</v>
      </c>
      <c r="AO103" s="86">
        <f t="shared" si="30"/>
        <v>0.004097820540863495</v>
      </c>
      <c r="AP103" s="86">
        <f t="shared" si="31"/>
        <v>0.04097820540869179</v>
      </c>
      <c r="AQ103" s="104">
        <f t="shared" si="32"/>
        <v>0.9836270947888939</v>
      </c>
      <c r="AR103" s="104">
        <f t="shared" si="33"/>
        <v>-0.9823743126663658</v>
      </c>
      <c r="AV103" s="1">
        <f t="shared" si="34"/>
        <v>52</v>
      </c>
      <c r="AW103" s="87">
        <f t="shared" si="35"/>
        <v>1.2799416321930788</v>
      </c>
      <c r="AX103" s="87">
        <f t="shared" si="36"/>
        <v>-0.10719</v>
      </c>
      <c r="AY103" s="87">
        <f t="shared" si="37"/>
        <v>0.015438333333333339</v>
      </c>
      <c r="AZ103" s="115">
        <f t="shared" si="38"/>
        <v>0.9836862130425033</v>
      </c>
      <c r="BA103" s="104">
        <f t="shared" si="39"/>
        <v>-0.02117278255019528</v>
      </c>
      <c r="BB103" s="104">
        <f t="shared" si="40"/>
        <v>-0.2117278255019528</v>
      </c>
      <c r="BC103" s="104">
        <f t="shared" si="41"/>
        <v>0.9836968015764171</v>
      </c>
      <c r="BD103" s="104">
        <f t="shared" si="42"/>
        <v>-0.9781919054149739</v>
      </c>
    </row>
    <row r="104" spans="8:56" ht="12.75">
      <c r="H104" s="86">
        <f t="shared" si="13"/>
        <v>1.5300000000000005</v>
      </c>
      <c r="I104" s="87">
        <f t="shared" si="6"/>
        <v>0.18469143081759895</v>
      </c>
      <c r="J104" s="88">
        <f t="shared" si="14"/>
        <v>28</v>
      </c>
      <c r="K104" s="3">
        <f t="shared" si="43"/>
      </c>
      <c r="M104" s="101">
        <f t="shared" si="15"/>
        <v>28.3</v>
      </c>
      <c r="N104" s="101">
        <f t="shared" si="16"/>
        <v>-0.3000000000000007</v>
      </c>
      <c r="O104" s="18">
        <f t="shared" si="7"/>
        <v>9.634610687703216E-05</v>
      </c>
      <c r="P104" s="1" t="str">
        <f t="shared" si="8"/>
        <v> </v>
      </c>
      <c r="S104" s="86">
        <f t="shared" si="17"/>
        <v>1.5300000000000005</v>
      </c>
      <c r="T104" s="87">
        <f t="shared" si="9"/>
        <v>0.18469143081759895</v>
      </c>
      <c r="U104" s="88">
        <f t="shared" si="18"/>
        <v>28</v>
      </c>
      <c r="V104" s="3">
        <f t="shared" si="44"/>
      </c>
      <c r="W104" s="101">
        <f t="shared" si="19"/>
        <v>28.3</v>
      </c>
      <c r="X104" s="101">
        <f t="shared" si="47"/>
        <v>-0.3000000000000007</v>
      </c>
      <c r="Y104" s="18">
        <f t="shared" si="11"/>
        <v>-9.634610687703216E-05</v>
      </c>
      <c r="Z104" s="1" t="str">
        <f t="shared" si="12"/>
        <v> </v>
      </c>
      <c r="AB104" s="1">
        <f t="shared" si="20"/>
        <v>53</v>
      </c>
      <c r="AC104" s="87">
        <f t="shared" si="21"/>
        <v>0.7986355100472928</v>
      </c>
      <c r="AD104" s="87">
        <f t="shared" si="22"/>
        <v>0.09765138350465004</v>
      </c>
      <c r="AE104" s="115">
        <f t="shared" si="45"/>
        <v>0.010624756440570815</v>
      </c>
      <c r="AF104" s="115">
        <f t="shared" si="46"/>
        <v>0.005816472355802807</v>
      </c>
      <c r="AG104" s="18">
        <f t="shared" si="23"/>
        <v>0.00017707927400951358</v>
      </c>
      <c r="AH104" s="115">
        <f t="shared" si="24"/>
        <v>9.694120593004678E-05</v>
      </c>
      <c r="AJ104" s="1">
        <f t="shared" si="25"/>
        <v>53</v>
      </c>
      <c r="AK104" s="87">
        <f t="shared" si="26"/>
        <v>0.7986355100472928</v>
      </c>
      <c r="AL104" s="87">
        <f t="shared" si="27"/>
        <v>0.09765</v>
      </c>
      <c r="AM104" s="87">
        <f t="shared" si="28"/>
        <v>0.005516500000000004</v>
      </c>
      <c r="AN104" s="115">
        <f t="shared" si="29"/>
        <v>0.9834546372649058</v>
      </c>
      <c r="AO104" s="86">
        <f t="shared" si="30"/>
        <v>-0.007278235894347063</v>
      </c>
      <c r="AP104" s="86">
        <f t="shared" si="31"/>
        <v>-0.07278235894341378</v>
      </c>
      <c r="AQ104" s="104">
        <f t="shared" si="32"/>
        <v>0.9832124192470352</v>
      </c>
      <c r="AR104" s="104">
        <f t="shared" si="33"/>
        <v>-1.00725484517789</v>
      </c>
      <c r="AV104" s="1">
        <f t="shared" si="34"/>
        <v>53</v>
      </c>
      <c r="AW104" s="87">
        <f t="shared" si="35"/>
        <v>1.3270448216204098</v>
      </c>
      <c r="AX104" s="87">
        <f t="shared" si="36"/>
        <v>-0.12289</v>
      </c>
      <c r="AY104" s="87">
        <f t="shared" si="37"/>
        <v>0.015585833333333335</v>
      </c>
      <c r="AZ104" s="115">
        <f t="shared" si="38"/>
        <v>0.9834910680809514</v>
      </c>
      <c r="BA104" s="104">
        <f t="shared" si="39"/>
        <v>-0.009464084857086164</v>
      </c>
      <c r="BB104" s="104">
        <f t="shared" si="40"/>
        <v>-0.09464084857086164</v>
      </c>
      <c r="BC104" s="104">
        <f t="shared" si="41"/>
        <v>0.983211538829488</v>
      </c>
      <c r="BD104" s="104">
        <f t="shared" si="42"/>
        <v>-1.0073076702307233</v>
      </c>
    </row>
    <row r="105" spans="8:56" ht="12.75">
      <c r="H105" s="86">
        <f t="shared" si="13"/>
        <v>1.5400000000000005</v>
      </c>
      <c r="I105" s="87">
        <f t="shared" si="6"/>
        <v>0.1875207208364632</v>
      </c>
      <c r="J105" s="88">
        <f t="shared" si="14"/>
        <v>28</v>
      </c>
      <c r="K105" s="3">
        <f t="shared" si="43"/>
      </c>
      <c r="M105" s="101">
        <f t="shared" si="15"/>
        <v>28.1</v>
      </c>
      <c r="N105" s="101">
        <f t="shared" si="16"/>
        <v>-0.10000000000000142</v>
      </c>
      <c r="O105" s="18">
        <f t="shared" si="7"/>
        <v>3.815229058234948E-05</v>
      </c>
      <c r="P105" s="1" t="str">
        <f t="shared" si="8"/>
        <v> </v>
      </c>
      <c r="S105" s="86">
        <f t="shared" si="17"/>
        <v>1.5400000000000005</v>
      </c>
      <c r="T105" s="87">
        <f t="shared" si="9"/>
        <v>0.1875207208364632</v>
      </c>
      <c r="U105" s="88">
        <f t="shared" si="18"/>
        <v>28</v>
      </c>
      <c r="V105" s="3">
        <f t="shared" si="44"/>
      </c>
      <c r="W105" s="101">
        <f t="shared" si="19"/>
        <v>28.1</v>
      </c>
      <c r="X105" s="101">
        <f t="shared" si="47"/>
        <v>-0.10000000000000142</v>
      </c>
      <c r="Y105" s="18">
        <f t="shared" si="11"/>
        <v>-3.815229058234948E-05</v>
      </c>
      <c r="Z105" s="1" t="str">
        <f t="shared" si="12"/>
        <v> </v>
      </c>
      <c r="AB105" s="1">
        <f t="shared" si="20"/>
        <v>54</v>
      </c>
      <c r="AC105" s="87">
        <f t="shared" si="21"/>
        <v>0.8090169943749475</v>
      </c>
      <c r="AD105" s="87">
        <f t="shared" si="22"/>
        <v>0.09204235541400245</v>
      </c>
      <c r="AE105" s="115">
        <f t="shared" si="45"/>
        <v>0.010381484327654622</v>
      </c>
      <c r="AF105" s="115">
        <f t="shared" si="46"/>
        <v>0.005609028090647589</v>
      </c>
      <c r="AG105" s="18">
        <f t="shared" si="23"/>
        <v>0.0001730247387942437</v>
      </c>
      <c r="AH105" s="115">
        <f t="shared" si="24"/>
        <v>9.348380151079315E-05</v>
      </c>
      <c r="AJ105" s="1">
        <f t="shared" si="25"/>
        <v>54</v>
      </c>
      <c r="AK105" s="87">
        <f t="shared" si="26"/>
        <v>0.8090169943749475</v>
      </c>
      <c r="AL105" s="87">
        <f t="shared" si="27"/>
        <v>0.09204</v>
      </c>
      <c r="AM105" s="87">
        <f t="shared" si="28"/>
        <v>0.005310000000000001</v>
      </c>
      <c r="AN105" s="115">
        <f t="shared" si="29"/>
        <v>0.9821971714674618</v>
      </c>
      <c r="AO105" s="86">
        <f t="shared" si="30"/>
        <v>0.06816971195229371</v>
      </c>
      <c r="AP105" s="86">
        <f t="shared" si="31"/>
        <v>0.6816971195229371</v>
      </c>
      <c r="AQ105" s="104">
        <f t="shared" si="32"/>
        <v>0.9817694629078836</v>
      </c>
      <c r="AR105" s="104">
        <f t="shared" si="33"/>
        <v>-1.0938322255269881</v>
      </c>
      <c r="AV105" s="1">
        <f t="shared" si="34"/>
        <v>54</v>
      </c>
      <c r="AW105" s="87">
        <f t="shared" si="35"/>
        <v>1.3763819204711734</v>
      </c>
      <c r="AX105" s="87">
        <f t="shared" si="36"/>
        <v>-0.13874</v>
      </c>
      <c r="AY105" s="87">
        <f t="shared" si="37"/>
        <v>0.015762833333333323</v>
      </c>
      <c r="AZ105" s="115">
        <f t="shared" si="38"/>
        <v>0.9832381276285957</v>
      </c>
      <c r="BA105" s="104">
        <f t="shared" si="39"/>
        <v>0.005712342284255101</v>
      </c>
      <c r="BB105" s="104">
        <f t="shared" si="40"/>
        <v>0.05712342284255101</v>
      </c>
      <c r="BC105" s="104">
        <f t="shared" si="41"/>
        <v>0.9831728380574639</v>
      </c>
      <c r="BD105" s="104">
        <f t="shared" si="42"/>
        <v>-1.009629716552162</v>
      </c>
    </row>
    <row r="106" spans="8:56" ht="12.75">
      <c r="H106" s="86">
        <f t="shared" si="13"/>
        <v>1.5500000000000005</v>
      </c>
      <c r="I106" s="87">
        <f t="shared" si="6"/>
        <v>0.1903316981702916</v>
      </c>
      <c r="J106" s="88">
        <f t="shared" si="14"/>
        <v>28</v>
      </c>
      <c r="K106" s="3">
        <f t="shared" si="43"/>
      </c>
      <c r="M106" s="101">
        <f t="shared" si="15"/>
        <v>27.9</v>
      </c>
      <c r="N106" s="101">
        <f t="shared" si="16"/>
        <v>0.10000000000000142</v>
      </c>
      <c r="O106" s="18">
        <f t="shared" si="7"/>
        <v>2.004152571255524E-05</v>
      </c>
      <c r="P106" s="1" t="str">
        <f t="shared" si="8"/>
        <v> </v>
      </c>
      <c r="S106" s="86">
        <f t="shared" si="17"/>
        <v>1.5500000000000005</v>
      </c>
      <c r="T106" s="87">
        <f t="shared" si="9"/>
        <v>0.1903316981702916</v>
      </c>
      <c r="U106" s="88">
        <f t="shared" si="18"/>
        <v>28</v>
      </c>
      <c r="V106" s="3">
        <f t="shared" si="44"/>
      </c>
      <c r="W106" s="101">
        <f t="shared" si="19"/>
        <v>27.9</v>
      </c>
      <c r="X106" s="101">
        <f t="shared" si="47"/>
        <v>0.10000000000000142</v>
      </c>
      <c r="Y106" s="18">
        <f t="shared" si="11"/>
        <v>2.004152571255524E-05</v>
      </c>
      <c r="Z106" s="1" t="str">
        <f t="shared" si="12"/>
        <v> </v>
      </c>
      <c r="AB106" s="1">
        <f t="shared" si="20"/>
        <v>55</v>
      </c>
      <c r="AC106" s="87">
        <f t="shared" si="21"/>
        <v>0.8191520442889918</v>
      </c>
      <c r="AD106" s="87">
        <f t="shared" si="22"/>
        <v>0.08663548057514206</v>
      </c>
      <c r="AE106" s="115">
        <f t="shared" si="45"/>
        <v>0.010135049914044347</v>
      </c>
      <c r="AF106" s="115">
        <f t="shared" si="46"/>
        <v>0.00540687483886039</v>
      </c>
      <c r="AG106" s="18">
        <f t="shared" si="23"/>
        <v>0.0001689174985674058</v>
      </c>
      <c r="AH106" s="115">
        <f t="shared" si="24"/>
        <v>9.011458064767317E-05</v>
      </c>
      <c r="AJ106" s="1">
        <f t="shared" si="25"/>
        <v>55</v>
      </c>
      <c r="AK106" s="87">
        <f t="shared" si="26"/>
        <v>0.8191520442889918</v>
      </c>
      <c r="AL106" s="87">
        <f t="shared" si="27"/>
        <v>0.08664</v>
      </c>
      <c r="AM106" s="87">
        <f t="shared" si="28"/>
        <v>0.0051231666666666596</v>
      </c>
      <c r="AN106" s="115">
        <f t="shared" si="29"/>
        <v>0.9821979382509483</v>
      </c>
      <c r="AO106" s="86">
        <f t="shared" si="30"/>
        <v>0.06812370494310471</v>
      </c>
      <c r="AP106" s="86">
        <f t="shared" si="31"/>
        <v>0.6812370494310471</v>
      </c>
      <c r="AQ106" s="104">
        <f t="shared" si="32"/>
        <v>0.9830494445022403</v>
      </c>
      <c r="AR106" s="104">
        <f t="shared" si="33"/>
        <v>-1.0170333298655834</v>
      </c>
      <c r="AV106" s="1">
        <f t="shared" si="34"/>
        <v>55</v>
      </c>
      <c r="AW106" s="87">
        <f t="shared" si="35"/>
        <v>1.4281480067421144</v>
      </c>
      <c r="AX106" s="87">
        <f t="shared" si="36"/>
        <v>-0.15477</v>
      </c>
      <c r="AY106" s="87">
        <f t="shared" si="37"/>
        <v>0.01596933333333334</v>
      </c>
      <c r="AZ106" s="115">
        <f t="shared" si="38"/>
        <v>0.983287093832196</v>
      </c>
      <c r="BA106" s="104">
        <f t="shared" si="39"/>
        <v>0.002774370068237886</v>
      </c>
      <c r="BB106" s="104">
        <f t="shared" si="40"/>
        <v>0.027743700682322014</v>
      </c>
      <c r="BC106" s="104">
        <f t="shared" si="41"/>
        <v>0.9834865696625416</v>
      </c>
      <c r="BD106" s="104">
        <f t="shared" si="42"/>
        <v>-0.990805820247509</v>
      </c>
    </row>
    <row r="107" spans="8:56" ht="12.75">
      <c r="H107" s="86">
        <f t="shared" si="13"/>
        <v>1.5600000000000005</v>
      </c>
      <c r="I107" s="87">
        <f t="shared" si="6"/>
        <v>0.19312459835446175</v>
      </c>
      <c r="J107" s="88">
        <f t="shared" si="14"/>
        <v>28</v>
      </c>
      <c r="K107" s="3">
        <f t="shared" si="43"/>
      </c>
      <c r="M107" s="101">
        <f t="shared" si="15"/>
        <v>27.8</v>
      </c>
      <c r="N107" s="101">
        <f t="shared" si="16"/>
        <v>0.1999999999999993</v>
      </c>
      <c r="O107" s="18">
        <f t="shared" si="7"/>
        <v>7.823534200768201E-05</v>
      </c>
      <c r="P107" s="1" t="str">
        <f t="shared" si="8"/>
        <v> </v>
      </c>
      <c r="S107" s="86">
        <f t="shared" si="17"/>
        <v>1.5600000000000005</v>
      </c>
      <c r="T107" s="87">
        <f t="shared" si="9"/>
        <v>0.19312459835446175</v>
      </c>
      <c r="U107" s="88">
        <f t="shared" si="18"/>
        <v>28</v>
      </c>
      <c r="V107" s="3">
        <f t="shared" si="44"/>
      </c>
      <c r="W107" s="101">
        <f t="shared" si="19"/>
        <v>27.8</v>
      </c>
      <c r="X107" s="101">
        <f t="shared" si="47"/>
        <v>0.1999999999999993</v>
      </c>
      <c r="Y107" s="18">
        <f t="shared" si="11"/>
        <v>7.823534200768201E-05</v>
      </c>
      <c r="Z107" s="1" t="str">
        <f t="shared" si="12"/>
        <v> </v>
      </c>
      <c r="AB107" s="1">
        <f t="shared" si="20"/>
        <v>56</v>
      </c>
      <c r="AC107" s="87">
        <f t="shared" si="21"/>
        <v>0.8290375725550417</v>
      </c>
      <c r="AD107" s="87">
        <f t="shared" si="22"/>
        <v>0.0814257864780031</v>
      </c>
      <c r="AE107" s="115">
        <f t="shared" si="45"/>
        <v>0.009885528266049937</v>
      </c>
      <c r="AF107" s="115">
        <f t="shared" si="46"/>
        <v>0.005209694097138964</v>
      </c>
      <c r="AG107" s="18">
        <f t="shared" si="23"/>
        <v>0.0001647588044341656</v>
      </c>
      <c r="AH107" s="115">
        <f t="shared" si="24"/>
        <v>8.682823495231607E-05</v>
      </c>
      <c r="AJ107" s="1">
        <f t="shared" si="25"/>
        <v>56</v>
      </c>
      <c r="AK107" s="87">
        <f t="shared" si="26"/>
        <v>0.8290375725550417</v>
      </c>
      <c r="AL107" s="87">
        <f t="shared" si="27"/>
        <v>0.08143</v>
      </c>
      <c r="AM107" s="87">
        <f t="shared" si="28"/>
        <v>0.00493633333333333</v>
      </c>
      <c r="AN107" s="115">
        <f t="shared" si="29"/>
        <v>0.9827237812212672</v>
      </c>
      <c r="AO107" s="86">
        <f t="shared" si="30"/>
        <v>0.03657312672396529</v>
      </c>
      <c r="AP107" s="86">
        <f t="shared" si="31"/>
        <v>0.3657312672396529</v>
      </c>
      <c r="AQ107" s="104">
        <f t="shared" si="32"/>
        <v>0.9835478992434298</v>
      </c>
      <c r="AR107" s="104">
        <f t="shared" si="33"/>
        <v>-0.9871260453942128</v>
      </c>
      <c r="AV107" s="1">
        <f t="shared" si="34"/>
        <v>56</v>
      </c>
      <c r="AW107" s="87">
        <f t="shared" si="35"/>
        <v>1.4825609685127403</v>
      </c>
      <c r="AX107" s="87">
        <f t="shared" si="36"/>
        <v>-0.17101</v>
      </c>
      <c r="AY107" s="87">
        <f t="shared" si="37"/>
        <v>0.016195500000000012</v>
      </c>
      <c r="AZ107" s="115">
        <f t="shared" si="38"/>
        <v>0.9832971560962278</v>
      </c>
      <c r="BA107" s="104">
        <f t="shared" si="39"/>
        <v>0.002170634226331458</v>
      </c>
      <c r="BB107" s="104">
        <f t="shared" si="40"/>
        <v>0.021706342263314582</v>
      </c>
      <c r="BC107" s="104">
        <f t="shared" si="41"/>
        <v>0.9834538649676006</v>
      </c>
      <c r="BD107" s="104">
        <f t="shared" si="42"/>
        <v>-0.992768101943966</v>
      </c>
    </row>
    <row r="108" spans="8:56" ht="12.75">
      <c r="H108" s="86">
        <f t="shared" si="13"/>
        <v>1.5700000000000005</v>
      </c>
      <c r="I108" s="87">
        <f t="shared" si="6"/>
        <v>0.19589965240923388</v>
      </c>
      <c r="J108" s="88">
        <f t="shared" si="14"/>
        <v>28</v>
      </c>
      <c r="K108" s="3">
        <f t="shared" si="43"/>
      </c>
      <c r="M108" s="101">
        <f t="shared" si="15"/>
        <v>27.6</v>
      </c>
      <c r="N108" s="101">
        <f t="shared" si="16"/>
        <v>0.3999999999999986</v>
      </c>
      <c r="O108" s="18">
        <f t="shared" si="7"/>
        <v>0.00013642915830258673</v>
      </c>
      <c r="P108" s="1" t="str">
        <f t="shared" si="8"/>
        <v> </v>
      </c>
      <c r="S108" s="86">
        <f t="shared" si="17"/>
        <v>1.5700000000000005</v>
      </c>
      <c r="T108" s="87">
        <f t="shared" si="9"/>
        <v>0.19589965240923388</v>
      </c>
      <c r="U108" s="88">
        <f t="shared" si="18"/>
        <v>28</v>
      </c>
      <c r="V108" s="3">
        <f t="shared" si="44"/>
      </c>
      <c r="W108" s="101">
        <f t="shared" si="19"/>
        <v>27.6</v>
      </c>
      <c r="X108" s="101">
        <f t="shared" si="47"/>
        <v>0.3999999999999986</v>
      </c>
      <c r="Y108" s="18">
        <f t="shared" si="11"/>
        <v>0.00013642915830258673</v>
      </c>
      <c r="Z108" s="1" t="str">
        <f t="shared" si="12"/>
        <v> </v>
      </c>
      <c r="AB108" s="1">
        <f t="shared" si="20"/>
        <v>57</v>
      </c>
      <c r="AC108" s="87">
        <f t="shared" si="21"/>
        <v>0.838670567945424</v>
      </c>
      <c r="AD108" s="87">
        <f t="shared" si="22"/>
        <v>0.07640859771603054</v>
      </c>
      <c r="AE108" s="115">
        <f t="shared" si="45"/>
        <v>0.009632995390382315</v>
      </c>
      <c r="AF108" s="115">
        <f t="shared" si="46"/>
        <v>0.00501718876197256</v>
      </c>
      <c r="AG108" s="18">
        <f t="shared" si="23"/>
        <v>0.0001605499231730386</v>
      </c>
      <c r="AH108" s="115">
        <f t="shared" si="24"/>
        <v>8.361981269954267E-05</v>
      </c>
      <c r="AJ108" s="1">
        <f t="shared" si="25"/>
        <v>57</v>
      </c>
      <c r="AK108" s="87">
        <f t="shared" si="26"/>
        <v>0.838670567945424</v>
      </c>
      <c r="AL108" s="87">
        <f t="shared" si="27"/>
        <v>0.07641</v>
      </c>
      <c r="AM108" s="87">
        <f t="shared" si="28"/>
        <v>0.004749500000000001</v>
      </c>
      <c r="AN108" s="115">
        <f t="shared" si="29"/>
        <v>0.9829076587798156</v>
      </c>
      <c r="AO108" s="86">
        <f t="shared" si="30"/>
        <v>0.025540473211066228</v>
      </c>
      <c r="AP108" s="86">
        <f t="shared" si="31"/>
        <v>0.2554047321107191</v>
      </c>
      <c r="AQ108" s="104">
        <f t="shared" si="32"/>
        <v>0.9831925339282417</v>
      </c>
      <c r="AR108" s="104">
        <f t="shared" si="33"/>
        <v>-1.0084479643054962</v>
      </c>
      <c r="AV108" s="1">
        <f t="shared" si="34"/>
        <v>57</v>
      </c>
      <c r="AW108" s="87">
        <f t="shared" si="35"/>
        <v>1.539864963814583</v>
      </c>
      <c r="AX108" s="87">
        <f t="shared" si="36"/>
        <v>-0.18748</v>
      </c>
      <c r="AY108" s="87">
        <f t="shared" si="37"/>
        <v>0.016451166666666663</v>
      </c>
      <c r="AZ108" s="115">
        <f t="shared" si="38"/>
        <v>0.9834201333869714</v>
      </c>
      <c r="BA108" s="104">
        <f t="shared" si="39"/>
        <v>-0.005208003218285739</v>
      </c>
      <c r="BB108" s="104">
        <f t="shared" si="40"/>
        <v>-0.052080032182857394</v>
      </c>
      <c r="BC108" s="104">
        <f t="shared" si="41"/>
        <v>0.9835790843663444</v>
      </c>
      <c r="BD108" s="104">
        <f t="shared" si="42"/>
        <v>-0.985254938019331</v>
      </c>
    </row>
    <row r="109" spans="8:56" ht="12.75">
      <c r="H109" s="86">
        <f t="shared" si="13"/>
        <v>1.5800000000000005</v>
      </c>
      <c r="I109" s="87">
        <f t="shared" si="6"/>
        <v>0.19865708695442277</v>
      </c>
      <c r="J109" s="88">
        <f t="shared" si="14"/>
        <v>27</v>
      </c>
      <c r="K109" s="3" t="str">
        <f t="shared" si="43"/>
        <v>Yes</v>
      </c>
      <c r="M109" s="101">
        <f t="shared" si="15"/>
        <v>27.4</v>
      </c>
      <c r="N109" s="101">
        <f t="shared" si="16"/>
        <v>-0.3999999999999986</v>
      </c>
      <c r="O109" s="18">
        <f t="shared" si="7"/>
        <v>0.00013467592986593502</v>
      </c>
      <c r="P109" s="1" t="str">
        <f t="shared" si="8"/>
        <v> </v>
      </c>
      <c r="S109" s="86">
        <f t="shared" si="17"/>
        <v>1.5800000000000005</v>
      </c>
      <c r="T109" s="87">
        <f t="shared" si="9"/>
        <v>0.19865708695442277</v>
      </c>
      <c r="U109" s="88">
        <f t="shared" si="18"/>
        <v>27</v>
      </c>
      <c r="V109" s="3" t="str">
        <f t="shared" si="44"/>
        <v>Yes</v>
      </c>
      <c r="W109" s="101">
        <f t="shared" si="19"/>
        <v>27.4</v>
      </c>
      <c r="X109" s="101">
        <f t="shared" si="47"/>
        <v>-0.3999999999999986</v>
      </c>
      <c r="Y109" s="18">
        <f t="shared" si="11"/>
        <v>-0.00013467592986593502</v>
      </c>
      <c r="Z109" s="1" t="str">
        <f t="shared" si="12"/>
        <v> </v>
      </c>
      <c r="AB109" s="1">
        <f t="shared" si="20"/>
        <v>58</v>
      </c>
      <c r="AC109" s="87">
        <f t="shared" si="21"/>
        <v>0.848048096156426</v>
      </c>
      <c r="AD109" s="87">
        <f t="shared" si="22"/>
        <v>0.0715795164897392</v>
      </c>
      <c r="AE109" s="115">
        <f t="shared" si="45"/>
        <v>0.009377528211001906</v>
      </c>
      <c r="AF109" s="115">
        <f t="shared" si="46"/>
        <v>0.004829081226291332</v>
      </c>
      <c r="AG109" s="18">
        <f t="shared" si="23"/>
        <v>0.00015629213685003178</v>
      </c>
      <c r="AH109" s="115">
        <f t="shared" si="24"/>
        <v>8.048468710485553E-05</v>
      </c>
      <c r="AJ109" s="1">
        <f t="shared" si="25"/>
        <v>58</v>
      </c>
      <c r="AK109" s="87">
        <f t="shared" si="26"/>
        <v>0.848048096156426</v>
      </c>
      <c r="AL109" s="87">
        <f t="shared" si="27"/>
        <v>0.07158</v>
      </c>
      <c r="AM109" s="87">
        <f t="shared" si="28"/>
        <v>0.004572500000000002</v>
      </c>
      <c r="AN109" s="115">
        <f t="shared" si="29"/>
        <v>0.9839558915372351</v>
      </c>
      <c r="AO109" s="86">
        <f t="shared" si="30"/>
        <v>-0.03735349223410367</v>
      </c>
      <c r="AP109" s="86">
        <f t="shared" si="31"/>
        <v>-0.3735349223410367</v>
      </c>
      <c r="AQ109" s="104">
        <f t="shared" si="32"/>
        <v>0.9840579746562514</v>
      </c>
      <c r="AR109" s="104">
        <f t="shared" si="33"/>
        <v>-0.9565215206249107</v>
      </c>
      <c r="AV109" s="1">
        <f t="shared" si="34"/>
        <v>58</v>
      </c>
      <c r="AW109" s="87">
        <f t="shared" si="35"/>
        <v>1.6003345290410507</v>
      </c>
      <c r="AX109" s="87">
        <f t="shared" si="36"/>
        <v>-0.20421</v>
      </c>
      <c r="AY109" s="87">
        <f t="shared" si="37"/>
        <v>0.016736333333333343</v>
      </c>
      <c r="AZ109" s="115">
        <f t="shared" si="38"/>
        <v>0.9836938342131987</v>
      </c>
      <c r="BA109" s="104">
        <f t="shared" si="39"/>
        <v>-0.021630052791920207</v>
      </c>
      <c r="BB109" s="104">
        <f t="shared" si="40"/>
        <v>-0.21630052791920207</v>
      </c>
      <c r="BC109" s="104">
        <f t="shared" si="41"/>
        <v>0.9837398263415819</v>
      </c>
      <c r="BD109" s="104">
        <f t="shared" si="42"/>
        <v>-0.9756104195050881</v>
      </c>
    </row>
    <row r="110" spans="8:56" ht="12.75">
      <c r="H110" s="86">
        <f t="shared" si="13"/>
        <v>1.5900000000000005</v>
      </c>
      <c r="I110" s="87">
        <f t="shared" si="6"/>
        <v>0.20139712432045162</v>
      </c>
      <c r="J110" s="88">
        <f t="shared" si="14"/>
        <v>27</v>
      </c>
      <c r="K110" s="3">
        <f t="shared" si="43"/>
      </c>
      <c r="M110" s="101">
        <f t="shared" si="15"/>
        <v>27.2</v>
      </c>
      <c r="N110" s="101">
        <f t="shared" si="16"/>
        <v>-0.1999999999999993</v>
      </c>
      <c r="O110" s="18">
        <f t="shared" si="7"/>
        <v>7.85662838524992E-05</v>
      </c>
      <c r="P110" s="1" t="str">
        <f t="shared" si="8"/>
        <v> </v>
      </c>
      <c r="S110" s="86">
        <f t="shared" si="17"/>
        <v>1.5900000000000005</v>
      </c>
      <c r="T110" s="87">
        <f t="shared" si="9"/>
        <v>0.20139712432045162</v>
      </c>
      <c r="U110" s="88">
        <f t="shared" si="18"/>
        <v>27</v>
      </c>
      <c r="V110" s="3">
        <f t="shared" si="44"/>
      </c>
      <c r="W110" s="101">
        <f t="shared" si="19"/>
        <v>27.2</v>
      </c>
      <c r="X110" s="101">
        <f t="shared" si="47"/>
        <v>-0.1999999999999993</v>
      </c>
      <c r="Y110" s="18">
        <f t="shared" si="11"/>
        <v>-7.85662838524992E-05</v>
      </c>
      <c r="Z110" s="1" t="str">
        <f t="shared" si="12"/>
        <v> </v>
      </c>
      <c r="AB110" s="1">
        <f t="shared" si="20"/>
        <v>59</v>
      </c>
      <c r="AC110" s="87">
        <f t="shared" si="21"/>
        <v>0.8571673007021123</v>
      </c>
      <c r="AD110" s="87">
        <f t="shared" si="22"/>
        <v>0.06693440482048447</v>
      </c>
      <c r="AE110" s="115">
        <f t="shared" si="45"/>
        <v>0.009119204545686377</v>
      </c>
      <c r="AF110" s="115">
        <f t="shared" si="46"/>
        <v>0.004645111669254728</v>
      </c>
      <c r="AG110" s="18">
        <f t="shared" si="23"/>
        <v>0.00015198674242810628</v>
      </c>
      <c r="AH110" s="115">
        <f t="shared" si="24"/>
        <v>7.741852782091214E-05</v>
      </c>
      <c r="AJ110" s="1">
        <f t="shared" si="25"/>
        <v>59</v>
      </c>
      <c r="AK110" s="87">
        <f t="shared" si="26"/>
        <v>0.8571673007021123</v>
      </c>
      <c r="AL110" s="87">
        <f t="shared" si="27"/>
        <v>0.06693</v>
      </c>
      <c r="AM110" s="87">
        <f t="shared" si="28"/>
        <v>0.004385666666666672</v>
      </c>
      <c r="AN110" s="115">
        <f t="shared" si="29"/>
        <v>0.9828758985086239</v>
      </c>
      <c r="AO110" s="86">
        <f t="shared" si="30"/>
        <v>0.02744608948256655</v>
      </c>
      <c r="AP110" s="86">
        <f t="shared" si="31"/>
        <v>0.2744608948256655</v>
      </c>
      <c r="AQ110" s="104">
        <f t="shared" si="32"/>
        <v>0.9819087323393205</v>
      </c>
      <c r="AR110" s="104">
        <f t="shared" si="33"/>
        <v>-1.0854760596407687</v>
      </c>
      <c r="AV110" s="1">
        <f t="shared" si="34"/>
        <v>59</v>
      </c>
      <c r="AW110" s="87">
        <f t="shared" si="35"/>
        <v>1.6642794823505183</v>
      </c>
      <c r="AX110" s="87">
        <f t="shared" si="36"/>
        <v>-0.22123</v>
      </c>
      <c r="AY110" s="87">
        <f t="shared" si="37"/>
        <v>0.017041166666666652</v>
      </c>
      <c r="AZ110" s="115">
        <f t="shared" si="38"/>
        <v>0.9834613179561273</v>
      </c>
      <c r="BA110" s="104">
        <f t="shared" si="39"/>
        <v>-0.00767907736764073</v>
      </c>
      <c r="BB110" s="104">
        <f t="shared" si="40"/>
        <v>-0.0767907736764073</v>
      </c>
      <c r="BC110" s="104">
        <f t="shared" si="41"/>
        <v>0.9832434388292985</v>
      </c>
      <c r="BD110" s="104">
        <f t="shared" si="42"/>
        <v>-1.0053936702420856</v>
      </c>
    </row>
    <row r="111" spans="8:56" ht="12.75">
      <c r="H111" s="86">
        <f t="shared" si="13"/>
        <v>1.6000000000000005</v>
      </c>
      <c r="I111" s="87">
        <f t="shared" si="6"/>
        <v>0.20411998265592493</v>
      </c>
      <c r="J111" s="88">
        <f t="shared" si="14"/>
        <v>27</v>
      </c>
      <c r="K111" s="3">
        <f t="shared" si="43"/>
      </c>
      <c r="M111" s="101">
        <f t="shared" si="15"/>
        <v>27.1</v>
      </c>
      <c r="N111" s="101">
        <f t="shared" si="16"/>
        <v>-0.10000000000000142</v>
      </c>
      <c r="O111" s="18">
        <f t="shared" si="7"/>
        <v>2.245663783884133E-05</v>
      </c>
      <c r="P111" s="1" t="str">
        <f t="shared" si="8"/>
        <v> </v>
      </c>
      <c r="S111" s="86">
        <f t="shared" si="17"/>
        <v>1.6000000000000005</v>
      </c>
      <c r="T111" s="87">
        <f t="shared" si="9"/>
        <v>0.20411998265592493</v>
      </c>
      <c r="U111" s="88">
        <f t="shared" si="18"/>
        <v>27</v>
      </c>
      <c r="V111" s="3">
        <f t="shared" si="44"/>
      </c>
      <c r="W111" s="101">
        <f t="shared" si="19"/>
        <v>27.1</v>
      </c>
      <c r="X111" s="101">
        <f t="shared" si="47"/>
        <v>-0.10000000000000142</v>
      </c>
      <c r="Y111" s="18">
        <f t="shared" si="11"/>
        <v>-2.245663783884133E-05</v>
      </c>
      <c r="Z111" s="1" t="str">
        <f t="shared" si="12"/>
        <v> </v>
      </c>
      <c r="AB111" s="1">
        <f t="shared" si="20"/>
        <v>60</v>
      </c>
      <c r="AC111" s="87">
        <f t="shared" si="21"/>
        <v>0.8660254037844386</v>
      </c>
      <c r="AD111" s="87">
        <f t="shared" si="22"/>
        <v>0.06246936830415</v>
      </c>
      <c r="AE111" s="115">
        <f t="shared" si="45"/>
        <v>0.008858103082326263</v>
      </c>
      <c r="AF111" s="115">
        <f t="shared" si="46"/>
        <v>0.004465036516334474</v>
      </c>
      <c r="AG111" s="18">
        <f t="shared" si="23"/>
        <v>0.00014763505137210437</v>
      </c>
      <c r="AH111" s="115">
        <f t="shared" si="24"/>
        <v>7.441727527224123E-05</v>
      </c>
      <c r="AJ111" s="1">
        <f t="shared" si="25"/>
        <v>60</v>
      </c>
      <c r="AK111" s="87">
        <f t="shared" si="26"/>
        <v>0.8660254037844386</v>
      </c>
      <c r="AL111" s="87">
        <f t="shared" si="27"/>
        <v>0.06247</v>
      </c>
      <c r="AM111" s="87">
        <f t="shared" si="28"/>
        <v>0.004218499999999996</v>
      </c>
      <c r="AN111" s="115">
        <f t="shared" si="29"/>
        <v>0.9831648878508119</v>
      </c>
      <c r="AO111" s="86">
        <f t="shared" si="30"/>
        <v>0.010106728951285504</v>
      </c>
      <c r="AP111" s="86">
        <f t="shared" si="31"/>
        <v>0.10106728951291188</v>
      </c>
      <c r="AQ111" s="104">
        <f t="shared" si="32"/>
        <v>0.9833092341683083</v>
      </c>
      <c r="AR111" s="104">
        <f t="shared" si="33"/>
        <v>-1.0014459499015018</v>
      </c>
      <c r="AV111" s="1">
        <f t="shared" si="34"/>
        <v>60</v>
      </c>
      <c r="AW111" s="87">
        <f t="shared" si="35"/>
        <v>1.7320508075688767</v>
      </c>
      <c r="AX111" s="87">
        <f t="shared" si="36"/>
        <v>-0.23856</v>
      </c>
      <c r="AY111" s="87">
        <f t="shared" si="37"/>
        <v>0.01739516666666665</v>
      </c>
      <c r="AZ111" s="115">
        <f t="shared" si="38"/>
        <v>0.9836140788989169</v>
      </c>
      <c r="BA111" s="104">
        <f t="shared" si="39"/>
        <v>-0.01684473393501662</v>
      </c>
      <c r="BB111" s="104">
        <f t="shared" si="40"/>
        <v>-0.16844733935022305</v>
      </c>
      <c r="BC111" s="104">
        <f t="shared" si="41"/>
        <v>0.9836499178938615</v>
      </c>
      <c r="BD111" s="104">
        <f t="shared" si="42"/>
        <v>-0.981004926368314</v>
      </c>
    </row>
    <row r="112" spans="8:56" ht="12.75">
      <c r="H112" s="86">
        <f t="shared" si="13"/>
        <v>1.6100000000000005</v>
      </c>
      <c r="I112" s="87">
        <f t="shared" si="6"/>
        <v>0.20682587603184985</v>
      </c>
      <c r="J112" s="88">
        <f t="shared" si="14"/>
        <v>27</v>
      </c>
      <c r="K112" s="3">
        <f t="shared" si="43"/>
      </c>
      <c r="M112" s="101">
        <f t="shared" si="15"/>
        <v>26.9</v>
      </c>
      <c r="N112" s="101">
        <f t="shared" si="16"/>
        <v>0.10000000000000142</v>
      </c>
      <c r="O112" s="18">
        <f t="shared" si="7"/>
        <v>3.365300817459449E-05</v>
      </c>
      <c r="P112" s="1" t="str">
        <f t="shared" si="8"/>
        <v> </v>
      </c>
      <c r="S112" s="86">
        <f t="shared" si="17"/>
        <v>1.6100000000000005</v>
      </c>
      <c r="T112" s="87">
        <f t="shared" si="9"/>
        <v>0.20682587603184985</v>
      </c>
      <c r="U112" s="88">
        <f t="shared" si="18"/>
        <v>27</v>
      </c>
      <c r="V112" s="3">
        <f t="shared" si="44"/>
      </c>
      <c r="W112" s="101">
        <f t="shared" si="19"/>
        <v>26.9</v>
      </c>
      <c r="X112" s="101">
        <f t="shared" si="47"/>
        <v>0.10000000000000142</v>
      </c>
      <c r="Y112" s="18">
        <f t="shared" si="11"/>
        <v>3.365300817459449E-05</v>
      </c>
      <c r="Z112" s="1" t="str">
        <f t="shared" si="12"/>
        <v> </v>
      </c>
      <c r="AB112" s="1">
        <f t="shared" si="20"/>
        <v>61</v>
      </c>
      <c r="AC112" s="87">
        <f t="shared" si="21"/>
        <v>0.8746197071393957</v>
      </c>
      <c r="AD112" s="87">
        <f t="shared" si="22"/>
        <v>0.05818074125428827</v>
      </c>
      <c r="AE112" s="115">
        <f t="shared" si="45"/>
        <v>0.008594303354957145</v>
      </c>
      <c r="AF112" s="115">
        <f t="shared" si="46"/>
        <v>0.004288627049861729</v>
      </c>
      <c r="AG112" s="18">
        <f t="shared" si="23"/>
        <v>0.00014323838924928573</v>
      </c>
      <c r="AH112" s="115">
        <f t="shared" si="24"/>
        <v>7.147711749769549E-05</v>
      </c>
      <c r="AJ112" s="1">
        <f t="shared" si="25"/>
        <v>61</v>
      </c>
      <c r="AK112" s="87">
        <f t="shared" si="26"/>
        <v>0.8746197071393957</v>
      </c>
      <c r="AL112" s="87">
        <f t="shared" si="27"/>
        <v>0.05818</v>
      </c>
      <c r="AM112" s="87">
        <f t="shared" si="28"/>
        <v>0.0040415000000000026</v>
      </c>
      <c r="AN112" s="115">
        <f t="shared" si="29"/>
        <v>0.981788209551425</v>
      </c>
      <c r="AO112" s="86">
        <f t="shared" si="30"/>
        <v>0.09270742691450096</v>
      </c>
      <c r="AP112" s="86">
        <f t="shared" si="31"/>
        <v>0.9270742691450096</v>
      </c>
      <c r="AQ112" s="104">
        <f t="shared" si="32"/>
        <v>0.9816117865743259</v>
      </c>
      <c r="AR112" s="104">
        <f t="shared" si="33"/>
        <v>-1.1032928055404483</v>
      </c>
      <c r="AV112" s="1">
        <f t="shared" si="34"/>
        <v>61</v>
      </c>
      <c r="AW112" s="87">
        <f t="shared" si="35"/>
        <v>1.8040477552714236</v>
      </c>
      <c r="AX112" s="87">
        <f t="shared" si="36"/>
        <v>-0.25625</v>
      </c>
      <c r="AY112" s="87">
        <f t="shared" si="37"/>
        <v>0.017778666666666706</v>
      </c>
      <c r="AZ112" s="115">
        <f t="shared" si="38"/>
        <v>0.9837565953042571</v>
      </c>
      <c r="BA112" s="104">
        <f t="shared" si="39"/>
        <v>-0.025395718255424526</v>
      </c>
      <c r="BB112" s="104">
        <f t="shared" si="40"/>
        <v>-0.25395718255424526</v>
      </c>
      <c r="BC112" s="104">
        <f t="shared" si="41"/>
        <v>0.9836463721752824</v>
      </c>
      <c r="BD112" s="104">
        <f t="shared" si="42"/>
        <v>-0.9812176694830583</v>
      </c>
    </row>
    <row r="113" spans="8:56" ht="12.75">
      <c r="H113" s="86">
        <f t="shared" si="13"/>
        <v>1.6200000000000006</v>
      </c>
      <c r="I113" s="87">
        <f t="shared" si="6"/>
        <v>0.20951501454263108</v>
      </c>
      <c r="J113" s="88">
        <f t="shared" si="14"/>
        <v>27</v>
      </c>
      <c r="K113" s="3">
        <f t="shared" si="43"/>
      </c>
      <c r="M113" s="101">
        <f t="shared" si="15"/>
        <v>26.7</v>
      </c>
      <c r="N113" s="101">
        <f t="shared" si="16"/>
        <v>0.3000000000000007</v>
      </c>
      <c r="O113" s="18">
        <f t="shared" si="7"/>
        <v>8.976265418803031E-05</v>
      </c>
      <c r="P113" s="1" t="str">
        <f t="shared" si="8"/>
        <v> </v>
      </c>
      <c r="S113" s="86">
        <f t="shared" si="17"/>
        <v>1.6200000000000006</v>
      </c>
      <c r="T113" s="87">
        <f t="shared" si="9"/>
        <v>0.20951501454263108</v>
      </c>
      <c r="U113" s="88">
        <f t="shared" si="18"/>
        <v>27</v>
      </c>
      <c r="V113" s="3">
        <f t="shared" si="44"/>
      </c>
      <c r="W113" s="101">
        <f t="shared" si="19"/>
        <v>26.7</v>
      </c>
      <c r="X113" s="101">
        <f t="shared" si="47"/>
        <v>0.3000000000000007</v>
      </c>
      <c r="Y113" s="18">
        <f t="shared" si="11"/>
        <v>8.976265418803031E-05</v>
      </c>
      <c r="Z113" s="1" t="str">
        <f t="shared" si="12"/>
        <v> </v>
      </c>
      <c r="AB113" s="1">
        <f t="shared" si="20"/>
        <v>62</v>
      </c>
      <c r="AC113" s="87">
        <f t="shared" si="21"/>
        <v>0.8829475928589269</v>
      </c>
      <c r="AD113" s="87">
        <f t="shared" si="22"/>
        <v>0.05406507310151193</v>
      </c>
      <c r="AE113" s="115">
        <f t="shared" si="45"/>
        <v>0.008327885719531136</v>
      </c>
      <c r="AF113" s="115">
        <f t="shared" si="46"/>
        <v>0.004115668152776343</v>
      </c>
      <c r="AG113" s="18">
        <f t="shared" si="23"/>
        <v>0.00013879809532551894</v>
      </c>
      <c r="AH113" s="115">
        <f t="shared" si="24"/>
        <v>6.859446921293905E-05</v>
      </c>
      <c r="AJ113" s="1">
        <f t="shared" si="25"/>
        <v>62</v>
      </c>
      <c r="AK113" s="87">
        <f t="shared" si="26"/>
        <v>0.8829475928589269</v>
      </c>
      <c r="AL113" s="87">
        <f t="shared" si="27"/>
        <v>0.05407</v>
      </c>
      <c r="AM113" s="87">
        <f t="shared" si="28"/>
        <v>0.0038841666666666686</v>
      </c>
      <c r="AN113" s="115">
        <f t="shared" si="29"/>
        <v>0.9827316917807281</v>
      </c>
      <c r="AO113" s="86">
        <f t="shared" si="30"/>
        <v>0.036098493156316636</v>
      </c>
      <c r="AP113" s="86">
        <f t="shared" si="31"/>
        <v>0.36098493156316636</v>
      </c>
      <c r="AQ113" s="104">
        <f t="shared" si="32"/>
        <v>0.9839541285227172</v>
      </c>
      <c r="AR113" s="104">
        <f t="shared" si="33"/>
        <v>-0.9627522886369633</v>
      </c>
      <c r="AV113" s="1">
        <f t="shared" si="34"/>
        <v>62</v>
      </c>
      <c r="AW113" s="87">
        <f t="shared" si="35"/>
        <v>1.8807264653463318</v>
      </c>
      <c r="AX113" s="87">
        <f t="shared" si="36"/>
        <v>-0.27433</v>
      </c>
      <c r="AY113" s="87">
        <f t="shared" si="37"/>
        <v>0.018191666666666627</v>
      </c>
      <c r="AZ113" s="115">
        <f t="shared" si="38"/>
        <v>0.9833220814431698</v>
      </c>
      <c r="BA113" s="104">
        <f t="shared" si="39"/>
        <v>0.0006751134098124112</v>
      </c>
      <c r="BB113" s="104">
        <f t="shared" si="40"/>
        <v>0.0067511340980672685</v>
      </c>
      <c r="BC113" s="104">
        <f t="shared" si="41"/>
        <v>0.9830834255652694</v>
      </c>
      <c r="BD113" s="104">
        <f t="shared" si="42"/>
        <v>-1.0149944660838344</v>
      </c>
    </row>
    <row r="114" spans="8:56" ht="12.75">
      <c r="H114" s="86">
        <f t="shared" si="13"/>
        <v>1.6300000000000006</v>
      </c>
      <c r="I114" s="87">
        <f t="shared" si="6"/>
        <v>0.21218760440395795</v>
      </c>
      <c r="J114" s="88">
        <f t="shared" si="14"/>
        <v>27</v>
      </c>
      <c r="K114" s="3">
        <f t="shared" si="43"/>
      </c>
      <c r="M114" s="101">
        <f t="shared" si="15"/>
        <v>26.6</v>
      </c>
      <c r="N114" s="101">
        <f t="shared" si="16"/>
        <v>0.3999999999999986</v>
      </c>
      <c r="O114" s="18">
        <f t="shared" si="7"/>
        <v>0.00014587230020168818</v>
      </c>
      <c r="P114" s="1" t="str">
        <f t="shared" si="8"/>
        <v> </v>
      </c>
      <c r="S114" s="86">
        <f t="shared" si="17"/>
        <v>1.6300000000000006</v>
      </c>
      <c r="T114" s="87">
        <f t="shared" si="9"/>
        <v>0.21218760440395795</v>
      </c>
      <c r="U114" s="88">
        <f t="shared" si="18"/>
        <v>27</v>
      </c>
      <c r="V114" s="3">
        <f t="shared" si="44"/>
      </c>
      <c r="W114" s="101">
        <f t="shared" si="19"/>
        <v>26.6</v>
      </c>
      <c r="X114" s="101">
        <f t="shared" si="47"/>
        <v>0.3999999999999986</v>
      </c>
      <c r="Y114" s="18">
        <f t="shared" si="11"/>
        <v>0.00014587230020168818</v>
      </c>
      <c r="Z114" s="1" t="str">
        <f t="shared" si="12"/>
        <v> </v>
      </c>
      <c r="AB114" s="1">
        <f t="shared" si="20"/>
        <v>63</v>
      </c>
      <c r="AC114" s="87">
        <f t="shared" si="21"/>
        <v>0.8910065241883678</v>
      </c>
      <c r="AD114" s="87">
        <f t="shared" si="22"/>
        <v>0.050119115930988875</v>
      </c>
      <c r="AE114" s="115">
        <f t="shared" si="45"/>
        <v>0.00805893132944091</v>
      </c>
      <c r="AF114" s="115">
        <f t="shared" si="46"/>
        <v>0.003945957170523054</v>
      </c>
      <c r="AG114" s="18">
        <f t="shared" si="23"/>
        <v>0.0001343155221573485</v>
      </c>
      <c r="AH114" s="115">
        <f t="shared" si="24"/>
        <v>6.57659528420509E-05</v>
      </c>
      <c r="AJ114" s="1">
        <f t="shared" si="25"/>
        <v>63</v>
      </c>
      <c r="AK114" s="87">
        <f t="shared" si="26"/>
        <v>0.8910065241883678</v>
      </c>
      <c r="AL114" s="87">
        <f t="shared" si="27"/>
        <v>0.05012</v>
      </c>
      <c r="AM114" s="87">
        <f t="shared" si="28"/>
        <v>0.0037169999999999985</v>
      </c>
      <c r="AN114" s="115">
        <f t="shared" si="29"/>
        <v>0.9829148187233088</v>
      </c>
      <c r="AO114" s="86">
        <f t="shared" si="30"/>
        <v>0.02511087660147382</v>
      </c>
      <c r="AP114" s="86">
        <f t="shared" si="31"/>
        <v>0.25110876601479504</v>
      </c>
      <c r="AQ114" s="104">
        <f t="shared" si="32"/>
        <v>0.9831437243474878</v>
      </c>
      <c r="AR114" s="104">
        <f t="shared" si="33"/>
        <v>-1.0113765391507314</v>
      </c>
      <c r="AV114" s="1">
        <f t="shared" si="34"/>
        <v>63</v>
      </c>
      <c r="AW114" s="87">
        <f t="shared" si="35"/>
        <v>1.9626105055051504</v>
      </c>
      <c r="AX114" s="87">
        <f t="shared" si="36"/>
        <v>-0.29283</v>
      </c>
      <c r="AY114" s="87">
        <f t="shared" si="37"/>
        <v>0.018673500000000006</v>
      </c>
      <c r="AZ114" s="115">
        <f t="shared" si="38"/>
        <v>0.9836367656167511</v>
      </c>
      <c r="BA114" s="104">
        <f t="shared" si="39"/>
        <v>-0.018205937005063788</v>
      </c>
      <c r="BB114" s="104">
        <f t="shared" si="40"/>
        <v>-0.18205937005063788</v>
      </c>
      <c r="BC114" s="104">
        <f t="shared" si="41"/>
        <v>0.9838565929781065</v>
      </c>
      <c r="BD114" s="104">
        <f t="shared" si="42"/>
        <v>-0.9686044213136142</v>
      </c>
    </row>
    <row r="115" spans="8:56" ht="12.75">
      <c r="H115" s="86">
        <f t="shared" si="13"/>
        <v>1.6400000000000006</v>
      </c>
      <c r="I115" s="87">
        <f t="shared" si="6"/>
        <v>0.21484384804769804</v>
      </c>
      <c r="J115" s="88">
        <f t="shared" si="14"/>
        <v>26</v>
      </c>
      <c r="K115" s="3" t="str">
        <f t="shared" si="43"/>
        <v>Yes</v>
      </c>
      <c r="M115" s="101">
        <f t="shared" si="15"/>
        <v>26.4</v>
      </c>
      <c r="N115" s="101">
        <f t="shared" si="16"/>
        <v>-0.3999999999999986</v>
      </c>
      <c r="O115" s="18">
        <f t="shared" si="7"/>
        <v>0.00013975115433928487</v>
      </c>
      <c r="P115" s="1" t="str">
        <f t="shared" si="8"/>
        <v> </v>
      </c>
      <c r="S115" s="86">
        <f t="shared" si="17"/>
        <v>1.6400000000000006</v>
      </c>
      <c r="T115" s="87">
        <f t="shared" si="9"/>
        <v>0.21484384804769804</v>
      </c>
      <c r="U115" s="88">
        <f t="shared" si="18"/>
        <v>26</v>
      </c>
      <c r="V115" s="3" t="str">
        <f t="shared" si="44"/>
        <v>Yes</v>
      </c>
      <c r="W115" s="101">
        <f t="shared" si="19"/>
        <v>26.4</v>
      </c>
      <c r="X115" s="101">
        <f t="shared" si="47"/>
        <v>-0.3999999999999986</v>
      </c>
      <c r="Y115" s="18">
        <f t="shared" si="11"/>
        <v>-0.00013975115433928487</v>
      </c>
      <c r="Z115" s="1" t="str">
        <f t="shared" si="12"/>
        <v> </v>
      </c>
      <c r="AB115" s="1">
        <f t="shared" si="20"/>
        <v>64</v>
      </c>
      <c r="AC115" s="87">
        <f t="shared" si="21"/>
        <v>0.898794046299167</v>
      </c>
      <c r="AD115" s="87">
        <f t="shared" si="22"/>
        <v>0.04633981305306721</v>
      </c>
      <c r="AE115" s="115">
        <f t="shared" si="45"/>
        <v>0.00778752211079925</v>
      </c>
      <c r="AF115" s="115">
        <f t="shared" si="46"/>
        <v>0.003779302877921664</v>
      </c>
      <c r="AG115" s="18">
        <f t="shared" si="23"/>
        <v>0.0001297920351799875</v>
      </c>
      <c r="AH115" s="115">
        <f t="shared" si="24"/>
        <v>6.29883812986944E-05</v>
      </c>
      <c r="AJ115" s="1">
        <f t="shared" si="25"/>
        <v>64</v>
      </c>
      <c r="AK115" s="87">
        <f t="shared" si="26"/>
        <v>0.898794046299167</v>
      </c>
      <c r="AL115" s="87">
        <f t="shared" si="27"/>
        <v>0.04634</v>
      </c>
      <c r="AM115" s="87">
        <f t="shared" si="28"/>
        <v>0.0035596666666666645</v>
      </c>
      <c r="AN115" s="115">
        <f t="shared" si="29"/>
        <v>0.9841494467203376</v>
      </c>
      <c r="AO115" s="86">
        <f t="shared" si="30"/>
        <v>-0.04896680322025304</v>
      </c>
      <c r="AP115" s="86">
        <f t="shared" si="31"/>
        <v>-0.4896680322025304</v>
      </c>
      <c r="AQ115" s="104">
        <f t="shared" si="32"/>
        <v>0.9842000145604464</v>
      </c>
      <c r="AR115" s="104">
        <f t="shared" si="33"/>
        <v>-0.9479991263732188</v>
      </c>
      <c r="AV115" s="1">
        <f t="shared" si="34"/>
        <v>64</v>
      </c>
      <c r="AW115" s="87">
        <f t="shared" si="35"/>
        <v>2.050303841579296</v>
      </c>
      <c r="AX115" s="87">
        <f t="shared" si="36"/>
        <v>-0.31182</v>
      </c>
      <c r="AY115" s="87">
        <f t="shared" si="37"/>
        <v>0.019184833333333363</v>
      </c>
      <c r="AZ115" s="115">
        <f t="shared" si="38"/>
        <v>0.9836936948827173</v>
      </c>
      <c r="BA115" s="104">
        <f t="shared" si="39"/>
        <v>-0.02162169296303773</v>
      </c>
      <c r="BB115" s="104">
        <f t="shared" si="40"/>
        <v>-0.2162169296303773</v>
      </c>
      <c r="BC115" s="104">
        <f t="shared" si="41"/>
        <v>0.9836014513510694</v>
      </c>
      <c r="BD115" s="104">
        <f t="shared" si="42"/>
        <v>-0.983912918935836</v>
      </c>
    </row>
    <row r="116" spans="8:56" ht="12.75">
      <c r="H116" s="86">
        <f t="shared" si="13"/>
        <v>1.6500000000000006</v>
      </c>
      <c r="I116" s="87">
        <f aca="true" t="shared" si="48" ref="I116:I179">LOG(H116)</f>
        <v>0.21748394421390643</v>
      </c>
      <c r="J116" s="88">
        <f t="shared" si="14"/>
        <v>26</v>
      </c>
      <c r="K116" s="3">
        <f t="shared" si="43"/>
      </c>
      <c r="M116" s="101">
        <f t="shared" si="15"/>
        <v>26.2</v>
      </c>
      <c r="N116" s="101">
        <f t="shared" si="16"/>
        <v>-0.1999999999999993</v>
      </c>
      <c r="O116" s="18">
        <f aca="true" t="shared" si="49" ref="O116:O150">ABS((10^(I116+0.00009*J116))-(H116+0.009))</f>
        <v>8.5725246743662E-05</v>
      </c>
      <c r="P116" s="1" t="str">
        <f aca="true" t="shared" si="50" ref="P116:P179">IF(O116&gt;0.0005,"Careful!"," ")</f>
        <v> </v>
      </c>
      <c r="S116" s="86">
        <f t="shared" si="17"/>
        <v>1.6500000000000006</v>
      </c>
      <c r="T116" s="87">
        <f aca="true" t="shared" si="51" ref="T116:T179">LOG(S116)</f>
        <v>0.21748394421390643</v>
      </c>
      <c r="U116" s="88">
        <f t="shared" si="18"/>
        <v>26</v>
      </c>
      <c r="V116" s="3">
        <f t="shared" si="44"/>
      </c>
      <c r="W116" s="101">
        <f t="shared" si="19"/>
        <v>26.2</v>
      </c>
      <c r="X116" s="101">
        <f aca="true" t="shared" si="52" ref="X116:X147">ROUND(-100000*(T116-T117)/10,0)-W116</f>
        <v>-0.1999999999999993</v>
      </c>
      <c r="Y116" s="18">
        <f aca="true" t="shared" si="53" ref="Y116:Y179">((10^(T116+0.00009*U116))-(S116+0.009))</f>
        <v>-8.5725246743662E-05</v>
      </c>
      <c r="Z116" s="1" t="str">
        <f aca="true" t="shared" si="54" ref="Z116:Z179">IF(Y116&gt;=0.0005,"Careful!"," ")</f>
        <v> </v>
      </c>
      <c r="AB116" s="1">
        <f t="shared" si="20"/>
        <v>65</v>
      </c>
      <c r="AC116" s="87">
        <f t="shared" si="21"/>
        <v>0.9063077870366499</v>
      </c>
      <c r="AD116" s="87">
        <f t="shared" si="22"/>
        <v>0.0427242885136015</v>
      </c>
      <c r="AE116" s="115">
        <f t="shared" si="45"/>
        <v>0.007513740737482899</v>
      </c>
      <c r="AF116" s="115">
        <f t="shared" si="46"/>
        <v>0.00361552453946571</v>
      </c>
      <c r="AG116" s="18">
        <f t="shared" si="23"/>
        <v>0.00012522901229138165</v>
      </c>
      <c r="AH116" s="115">
        <f t="shared" si="24"/>
        <v>6.02587423244285E-05</v>
      </c>
      <c r="AJ116" s="1">
        <f t="shared" si="25"/>
        <v>65</v>
      </c>
      <c r="AK116" s="87">
        <f t="shared" si="26"/>
        <v>0.9063077870366499</v>
      </c>
      <c r="AL116" s="87">
        <f t="shared" si="27"/>
        <v>0.04272</v>
      </c>
      <c r="AM116" s="87">
        <f t="shared" si="28"/>
        <v>0.0033925000000000014</v>
      </c>
      <c r="AN116" s="115">
        <f t="shared" si="29"/>
        <v>0.9829205154051124</v>
      </c>
      <c r="AO116" s="86">
        <f t="shared" si="30"/>
        <v>0.024769075693257037</v>
      </c>
      <c r="AP116" s="86">
        <f t="shared" si="31"/>
        <v>0.24769075693257037</v>
      </c>
      <c r="AQ116" s="104">
        <f t="shared" si="32"/>
        <v>0.98170716966161</v>
      </c>
      <c r="AR116" s="104">
        <f t="shared" si="33"/>
        <v>-1.0975698203033986</v>
      </c>
      <c r="AV116" s="1">
        <f t="shared" si="34"/>
        <v>65</v>
      </c>
      <c r="AW116" s="87">
        <f t="shared" si="35"/>
        <v>2.1445069205095586</v>
      </c>
      <c r="AX116" s="87">
        <f t="shared" si="36"/>
        <v>-0.33133</v>
      </c>
      <c r="AY116" s="87">
        <f t="shared" si="37"/>
        <v>0.019755166666666664</v>
      </c>
      <c r="AZ116" s="115">
        <f t="shared" si="38"/>
        <v>0.9837357933136417</v>
      </c>
      <c r="BA116" s="104">
        <f t="shared" si="39"/>
        <v>-0.024147598818501592</v>
      </c>
      <c r="BB116" s="104">
        <f t="shared" si="40"/>
        <v>-0.24147598818501592</v>
      </c>
      <c r="BC116" s="104">
        <f t="shared" si="41"/>
        <v>0.9836070434714301</v>
      </c>
      <c r="BD116" s="104">
        <f t="shared" si="42"/>
        <v>-0.9835773917141921</v>
      </c>
    </row>
    <row r="117" spans="8:56" ht="12.75">
      <c r="H117" s="86">
        <f aca="true" t="shared" si="55" ref="H117:H151">H116+0.01</f>
        <v>1.6600000000000006</v>
      </c>
      <c r="I117" s="87">
        <f t="shared" si="48"/>
        <v>0.22010808804005524</v>
      </c>
      <c r="J117" s="88">
        <f aca="true" t="shared" si="56" ref="J117:J150">ROUND(-100000*(I117-I118)/10,0)</f>
        <v>26</v>
      </c>
      <c r="K117" s="3">
        <f t="shared" si="43"/>
      </c>
      <c r="M117" s="101">
        <f aca="true" t="shared" si="57" ref="M117:M150">ROUND(-100000*(I117-I118)/10,1)</f>
        <v>26.1</v>
      </c>
      <c r="N117" s="101">
        <f aca="true" t="shared" si="58" ref="N117:N150">ROUND(-100000*(I117-I118)/10,0)-M117</f>
        <v>-0.10000000000000142</v>
      </c>
      <c r="O117" s="18">
        <f t="shared" si="49"/>
        <v>3.1699339148261174E-05</v>
      </c>
      <c r="P117" s="1" t="str">
        <f t="shared" si="50"/>
        <v> </v>
      </c>
      <c r="S117" s="86">
        <f aca="true" t="shared" si="59" ref="S117:S151">S116+0.01</f>
        <v>1.6600000000000006</v>
      </c>
      <c r="T117" s="87">
        <f t="shared" si="51"/>
        <v>0.22010808804005524</v>
      </c>
      <c r="U117" s="88">
        <f aca="true" t="shared" si="60" ref="U117:U150">ROUND(-100000*(T117-T118)/10,0)</f>
        <v>26</v>
      </c>
      <c r="V117" s="3">
        <f t="shared" si="44"/>
      </c>
      <c r="W117" s="101">
        <f aca="true" t="shared" si="61" ref="W117:W150">ROUND(-100000*(T117-T118)/10,1)</f>
        <v>26.1</v>
      </c>
      <c r="X117" s="101">
        <f t="shared" si="52"/>
        <v>-0.10000000000000142</v>
      </c>
      <c r="Y117" s="18">
        <f t="shared" si="53"/>
        <v>-3.1699339148261174E-05</v>
      </c>
      <c r="Z117" s="1" t="str">
        <f t="shared" si="54"/>
        <v> </v>
      </c>
      <c r="AB117" s="1">
        <f aca="true" t="shared" si="62" ref="AB117:AB141">AB116+1</f>
        <v>66</v>
      </c>
      <c r="AC117" s="87">
        <f aca="true" t="shared" si="63" ref="AC117:AC141">SIN(RADIANS(AB117))</f>
        <v>0.9135454576426009</v>
      </c>
      <c r="AD117" s="87">
        <f aca="true" t="shared" si="64" ref="AD117:AD141">-1*LOG(AC117)</f>
        <v>0.039269837460697045</v>
      </c>
      <c r="AE117" s="115">
        <f t="shared" si="45"/>
        <v>0.00723767060595093</v>
      </c>
      <c r="AF117" s="115">
        <f t="shared" si="46"/>
        <v>0.003454451052904456</v>
      </c>
      <c r="AG117" s="18">
        <f aca="true" t="shared" si="65" ref="AG117:AG141">AE117/60</f>
        <v>0.0001206278434325155</v>
      </c>
      <c r="AH117" s="115">
        <f aca="true" t="shared" si="66" ref="AH117:AH141">AF117/60</f>
        <v>5.757418421507427E-05</v>
      </c>
      <c r="AJ117" s="1">
        <f aca="true" t="shared" si="67" ref="AJ117:AJ141">AJ116+1</f>
        <v>66</v>
      </c>
      <c r="AK117" s="87">
        <f aca="true" t="shared" si="68" ref="AK117:AK141">SIN(RADIANS(AJ117))</f>
        <v>0.9135454576426009</v>
      </c>
      <c r="AL117" s="87">
        <f aca="true" t="shared" si="69" ref="AL117:AL141">ROUND(-1*LOG(AK117),5)</f>
        <v>0.03927</v>
      </c>
      <c r="AM117" s="87">
        <f aca="true" t="shared" si="70" ref="AM117:AM141">(AL117-AL118)*59/60</f>
        <v>0.0032449999999999975</v>
      </c>
      <c r="AN117" s="115">
        <f aca="true" t="shared" si="71" ref="AN117:AN141">DEGREES(ASIN(10^(AM117-AL117)))-AJ117</f>
        <v>0.9841294097974043</v>
      </c>
      <c r="AO117" s="86">
        <f aca="true" t="shared" si="72" ref="AO117:AO141">59-60*AN117</f>
        <v>-0.04776458784425586</v>
      </c>
      <c r="AP117" s="86">
        <f aca="true" t="shared" si="73" ref="AP117:AP141">590-600*AN117</f>
        <v>-0.47764587844255857</v>
      </c>
      <c r="AQ117" s="104">
        <f aca="true" t="shared" si="74" ref="AQ117:AQ141">DEGREES(ABS(ASIN(10^(AM117-AL117))-ASIN(10^(-1*(AL117)))))</f>
        <v>0.9841775727480455</v>
      </c>
      <c r="AR117" s="104">
        <f aca="true" t="shared" si="75" ref="AR117:AR141">60*AQ117-60</f>
        <v>-0.9493456351172682</v>
      </c>
      <c r="AV117" s="1">
        <f aca="true" t="shared" si="76" ref="AV117:AV141">AV116+1</f>
        <v>66</v>
      </c>
      <c r="AW117" s="87">
        <f aca="true" t="shared" si="77" ref="AW117:AW141">TAN(RADIANS(AV117))</f>
        <v>2.2460367739042164</v>
      </c>
      <c r="AX117" s="87">
        <f aca="true" t="shared" si="78" ref="AX117:AX141">ROUND(-1*LOG(AW117),5)</f>
        <v>-0.35142</v>
      </c>
      <c r="AY117" s="87">
        <f aca="true" t="shared" si="79" ref="AY117:AY141">(AX117-AX118)*59/60</f>
        <v>0.020384499999999972</v>
      </c>
      <c r="AZ117" s="115">
        <f aca="true" t="shared" si="80" ref="AZ117:AZ141">DEGREES(ATAN(10^(AY117-AX117)))-AV117</f>
        <v>0.98369284199768</v>
      </c>
      <c r="BA117" s="104">
        <f aca="true" t="shared" si="81" ref="BA117:BA141">59-60*AZ117</f>
        <v>-0.02157051986080205</v>
      </c>
      <c r="BB117" s="104">
        <f aca="true" t="shared" si="82" ref="BB117:BB141">590-600*AZ117</f>
        <v>-0.2157051986080205</v>
      </c>
      <c r="BC117" s="104">
        <f aca="true" t="shared" si="83" ref="BC117:BC141">DEGREES(ABS(ATAN(10^(AY117-AX117))-ATAN(10^(-1*(AX117)))))</f>
        <v>0.9835390439731037</v>
      </c>
      <c r="BD117" s="104">
        <f aca="true" t="shared" si="84" ref="BD117:BD141">60*BC117-60</f>
        <v>-0.9876573616137776</v>
      </c>
    </row>
    <row r="118" spans="8:56" ht="12.75">
      <c r="H118" s="86">
        <f t="shared" si="55"/>
        <v>1.6700000000000006</v>
      </c>
      <c r="I118" s="87">
        <f t="shared" si="48"/>
        <v>0.22271647114758344</v>
      </c>
      <c r="J118" s="88">
        <f t="shared" si="56"/>
        <v>26</v>
      </c>
      <c r="K118" s="3">
        <f aca="true" t="shared" si="85" ref="K118:K181">IF((J117-J118)&gt;=1,"Yes","")</f>
      </c>
      <c r="M118" s="101">
        <f t="shared" si="57"/>
        <v>25.9</v>
      </c>
      <c r="N118" s="101">
        <f t="shared" si="58"/>
        <v>0.10000000000000142</v>
      </c>
      <c r="O118" s="18">
        <f t="shared" si="49"/>
        <v>2.232656844713965E-05</v>
      </c>
      <c r="P118" s="1" t="str">
        <f t="shared" si="50"/>
        <v> </v>
      </c>
      <c r="S118" s="86">
        <f t="shared" si="59"/>
        <v>1.6700000000000006</v>
      </c>
      <c r="T118" s="87">
        <f t="shared" si="51"/>
        <v>0.22271647114758344</v>
      </c>
      <c r="U118" s="88">
        <f t="shared" si="60"/>
        <v>26</v>
      </c>
      <c r="V118" s="3">
        <f aca="true" t="shared" si="86" ref="V118:V181">IF((U117-U118)&gt;=1,"Yes","")</f>
      </c>
      <c r="W118" s="101">
        <f t="shared" si="61"/>
        <v>25.9</v>
      </c>
      <c r="X118" s="101">
        <f t="shared" si="52"/>
        <v>0.10000000000000142</v>
      </c>
      <c r="Y118" s="18">
        <f t="shared" si="53"/>
        <v>2.232656844713965E-05</v>
      </c>
      <c r="Z118" s="1" t="str">
        <f t="shared" si="54"/>
        <v> </v>
      </c>
      <c r="AB118" s="1">
        <f t="shared" si="62"/>
        <v>67</v>
      </c>
      <c r="AC118" s="87">
        <f t="shared" si="63"/>
        <v>0.9205048534524404</v>
      </c>
      <c r="AD118" s="87">
        <f t="shared" si="64"/>
        <v>0.035973917293528515</v>
      </c>
      <c r="AE118" s="115">
        <f aca="true" t="shared" si="87" ref="AE118:AE141">AC118-AC117</f>
        <v>0.006959395809839508</v>
      </c>
      <c r="AF118" s="115">
        <f aca="true" t="shared" si="88" ref="AF118:AF141">AD117-AD118</f>
        <v>0.00329592016716853</v>
      </c>
      <c r="AG118" s="18">
        <f t="shared" si="65"/>
        <v>0.0001159899301639918</v>
      </c>
      <c r="AH118" s="115">
        <f t="shared" si="66"/>
        <v>5.493200278614216E-05</v>
      </c>
      <c r="AJ118" s="1">
        <f t="shared" si="67"/>
        <v>67</v>
      </c>
      <c r="AK118" s="87">
        <f t="shared" si="68"/>
        <v>0.9205048534524404</v>
      </c>
      <c r="AL118" s="87">
        <f t="shared" si="69"/>
        <v>0.03597</v>
      </c>
      <c r="AM118" s="87">
        <f t="shared" si="70"/>
        <v>0.0030876666666666704</v>
      </c>
      <c r="AN118" s="115">
        <f t="shared" si="71"/>
        <v>0.9842692884404727</v>
      </c>
      <c r="AO118" s="86">
        <f t="shared" si="72"/>
        <v>-0.0561573064283607</v>
      </c>
      <c r="AP118" s="86">
        <f t="shared" si="73"/>
        <v>-0.561573064283607</v>
      </c>
      <c r="AQ118" s="104">
        <f t="shared" si="74"/>
        <v>0.9830517425562448</v>
      </c>
      <c r="AR118" s="104">
        <f t="shared" si="75"/>
        <v>-1.0168954466253126</v>
      </c>
      <c r="AV118" s="1">
        <f t="shared" si="76"/>
        <v>67</v>
      </c>
      <c r="AW118" s="87">
        <f t="shared" si="77"/>
        <v>2.355852365823753</v>
      </c>
      <c r="AX118" s="87">
        <f t="shared" si="78"/>
        <v>-0.37215</v>
      </c>
      <c r="AY118" s="87">
        <f t="shared" si="79"/>
        <v>0.02108266666666668</v>
      </c>
      <c r="AZ118" s="115">
        <f t="shared" si="80"/>
        <v>0.9836008875103772</v>
      </c>
      <c r="BA118" s="104">
        <f t="shared" si="81"/>
        <v>-0.016053250622633186</v>
      </c>
      <c r="BB118" s="104">
        <f t="shared" si="82"/>
        <v>-0.16053250622633186</v>
      </c>
      <c r="BC118" s="104">
        <f t="shared" si="83"/>
        <v>0.9835093571893029</v>
      </c>
      <c r="BD118" s="104">
        <f t="shared" si="84"/>
        <v>-0.9894385686418303</v>
      </c>
    </row>
    <row r="119" spans="8:56" ht="12.75">
      <c r="H119" s="86">
        <f t="shared" si="55"/>
        <v>1.6800000000000006</v>
      </c>
      <c r="I119" s="87">
        <f t="shared" si="48"/>
        <v>0.225309281725863</v>
      </c>
      <c r="J119" s="88">
        <f t="shared" si="56"/>
        <v>26</v>
      </c>
      <c r="K119" s="3">
        <f t="shared" si="85"/>
      </c>
      <c r="M119" s="101">
        <f t="shared" si="57"/>
        <v>25.8</v>
      </c>
      <c r="N119" s="101">
        <f t="shared" si="58"/>
        <v>0.1999999999999993</v>
      </c>
      <c r="O119" s="18">
        <f t="shared" si="49"/>
        <v>7.635247604254047E-05</v>
      </c>
      <c r="P119" s="1" t="str">
        <f t="shared" si="50"/>
        <v> </v>
      </c>
      <c r="S119" s="86">
        <f t="shared" si="59"/>
        <v>1.6800000000000006</v>
      </c>
      <c r="T119" s="87">
        <f t="shared" si="51"/>
        <v>0.225309281725863</v>
      </c>
      <c r="U119" s="88">
        <f t="shared" si="60"/>
        <v>26</v>
      </c>
      <c r="V119" s="3">
        <f t="shared" si="86"/>
      </c>
      <c r="W119" s="101">
        <f t="shared" si="61"/>
        <v>25.8</v>
      </c>
      <c r="X119" s="101">
        <f t="shared" si="52"/>
        <v>0.1999999999999993</v>
      </c>
      <c r="Y119" s="18">
        <f t="shared" si="53"/>
        <v>7.635247604254047E-05</v>
      </c>
      <c r="Z119" s="1" t="str">
        <f t="shared" si="54"/>
        <v> </v>
      </c>
      <c r="AB119" s="1">
        <f t="shared" si="62"/>
        <v>68</v>
      </c>
      <c r="AC119" s="87">
        <f t="shared" si="63"/>
        <v>0.9271838545667874</v>
      </c>
      <c r="AD119" s="87">
        <f t="shared" si="64"/>
        <v>0.03283413952677504</v>
      </c>
      <c r="AE119" s="115">
        <f t="shared" si="87"/>
        <v>0.00667900111434705</v>
      </c>
      <c r="AF119" s="115">
        <f t="shared" si="88"/>
        <v>0.0031397777667534765</v>
      </c>
      <c r="AG119" s="18">
        <f t="shared" si="65"/>
        <v>0.0001113166852391175</v>
      </c>
      <c r="AH119" s="115">
        <f t="shared" si="66"/>
        <v>5.2329629445891276E-05</v>
      </c>
      <c r="AJ119" s="1">
        <f t="shared" si="67"/>
        <v>68</v>
      </c>
      <c r="AK119" s="87">
        <f t="shared" si="68"/>
        <v>0.9271838545667874</v>
      </c>
      <c r="AL119" s="87">
        <f t="shared" si="69"/>
        <v>0.03283</v>
      </c>
      <c r="AM119" s="87">
        <f t="shared" si="70"/>
        <v>0.0029303333333333304</v>
      </c>
      <c r="AN119" s="115">
        <f t="shared" si="71"/>
        <v>0.9823412154522089</v>
      </c>
      <c r="AO119" s="86">
        <f t="shared" si="72"/>
        <v>0.05952707286746772</v>
      </c>
      <c r="AP119" s="86">
        <f t="shared" si="73"/>
        <v>0.5952707286746772</v>
      </c>
      <c r="AQ119" s="104">
        <f t="shared" si="74"/>
        <v>0.9809894721996079</v>
      </c>
      <c r="AR119" s="104">
        <f t="shared" si="75"/>
        <v>-1.1406316680235307</v>
      </c>
      <c r="AV119" s="1">
        <f t="shared" si="76"/>
        <v>68</v>
      </c>
      <c r="AW119" s="87">
        <f t="shared" si="77"/>
        <v>2.4750868534162964</v>
      </c>
      <c r="AX119" s="87">
        <f t="shared" si="78"/>
        <v>-0.39359</v>
      </c>
      <c r="AY119" s="87">
        <f t="shared" si="79"/>
        <v>0.021859500000000028</v>
      </c>
      <c r="AZ119" s="115">
        <f t="shared" si="80"/>
        <v>0.9835276718239783</v>
      </c>
      <c r="BA119" s="104">
        <f t="shared" si="81"/>
        <v>-0.011660309438696004</v>
      </c>
      <c r="BB119" s="104">
        <f t="shared" si="82"/>
        <v>-0.11660309438696004</v>
      </c>
      <c r="BC119" s="104">
        <f t="shared" si="83"/>
        <v>0.9835479891003525</v>
      </c>
      <c r="BD119" s="104">
        <f t="shared" si="84"/>
        <v>-0.9871206539788488</v>
      </c>
    </row>
    <row r="120" spans="8:56" ht="12.75">
      <c r="H120" s="86">
        <f t="shared" si="55"/>
        <v>1.6900000000000006</v>
      </c>
      <c r="I120" s="87">
        <f t="shared" si="48"/>
        <v>0.2278867046136737</v>
      </c>
      <c r="J120" s="88">
        <f t="shared" si="56"/>
        <v>26</v>
      </c>
      <c r="K120" s="3">
        <f t="shared" si="85"/>
      </c>
      <c r="M120" s="101">
        <f t="shared" si="57"/>
        <v>25.6</v>
      </c>
      <c r="N120" s="101">
        <f t="shared" si="58"/>
        <v>0.3999999999999986</v>
      </c>
      <c r="O120" s="18">
        <f t="shared" si="49"/>
        <v>0.00013037838363816334</v>
      </c>
      <c r="P120" s="1" t="str">
        <f t="shared" si="50"/>
        <v> </v>
      </c>
      <c r="S120" s="86">
        <f t="shared" si="59"/>
        <v>1.6900000000000006</v>
      </c>
      <c r="T120" s="87">
        <f t="shared" si="51"/>
        <v>0.2278867046136737</v>
      </c>
      <c r="U120" s="88">
        <f t="shared" si="60"/>
        <v>26</v>
      </c>
      <c r="V120" s="3">
        <f t="shared" si="86"/>
      </c>
      <c r="W120" s="101">
        <f t="shared" si="61"/>
        <v>25.6</v>
      </c>
      <c r="X120" s="101">
        <f t="shared" si="52"/>
        <v>0.3999999999999986</v>
      </c>
      <c r="Y120" s="18">
        <f t="shared" si="53"/>
        <v>0.00013037838363816334</v>
      </c>
      <c r="Z120" s="1" t="str">
        <f t="shared" si="54"/>
        <v> </v>
      </c>
      <c r="AB120" s="1">
        <f t="shared" si="62"/>
        <v>69</v>
      </c>
      <c r="AC120" s="87">
        <f t="shared" si="63"/>
        <v>0.9335804264972017</v>
      </c>
      <c r="AD120" s="87">
        <f t="shared" si="64"/>
        <v>0.029848262311196198</v>
      </c>
      <c r="AE120" s="115">
        <f t="shared" si="87"/>
        <v>0.006396571930414319</v>
      </c>
      <c r="AF120" s="115">
        <f t="shared" si="88"/>
        <v>0.002985877215578841</v>
      </c>
      <c r="AG120" s="18">
        <f t="shared" si="65"/>
        <v>0.00010660953217357198</v>
      </c>
      <c r="AH120" s="115">
        <f t="shared" si="66"/>
        <v>4.976462025964735E-05</v>
      </c>
      <c r="AJ120" s="1">
        <f t="shared" si="67"/>
        <v>69</v>
      </c>
      <c r="AK120" s="87">
        <f t="shared" si="68"/>
        <v>0.9335804264972017</v>
      </c>
      <c r="AL120" s="87">
        <f t="shared" si="69"/>
        <v>0.02985</v>
      </c>
      <c r="AM120" s="87">
        <f t="shared" si="70"/>
        <v>0.0027926666666666686</v>
      </c>
      <c r="AN120" s="115">
        <f t="shared" si="71"/>
        <v>0.9843661237290746</v>
      </c>
      <c r="AO120" s="86">
        <f t="shared" si="72"/>
        <v>-0.061967423744476946</v>
      </c>
      <c r="AP120" s="86">
        <f t="shared" si="73"/>
        <v>-0.6196742374447695</v>
      </c>
      <c r="AQ120" s="104">
        <f t="shared" si="74"/>
        <v>0.9849633324413929</v>
      </c>
      <c r="AR120" s="104">
        <f t="shared" si="75"/>
        <v>-0.9022000535164238</v>
      </c>
      <c r="AV120" s="1">
        <f t="shared" si="76"/>
        <v>69</v>
      </c>
      <c r="AW120" s="87">
        <f t="shared" si="77"/>
        <v>2.6050890646938005</v>
      </c>
      <c r="AX120" s="87">
        <f t="shared" si="78"/>
        <v>-0.41582</v>
      </c>
      <c r="AY120" s="87">
        <f t="shared" si="79"/>
        <v>0.0227248333333333</v>
      </c>
      <c r="AZ120" s="115">
        <f t="shared" si="80"/>
        <v>0.9834876986110146</v>
      </c>
      <c r="BA120" s="104">
        <f t="shared" si="81"/>
        <v>-0.009261916660875613</v>
      </c>
      <c r="BB120" s="104">
        <f t="shared" si="82"/>
        <v>-0.09261916660875613</v>
      </c>
      <c r="BC120" s="104">
        <f t="shared" si="83"/>
        <v>0.9836013942142238</v>
      </c>
      <c r="BD120" s="104">
        <f t="shared" si="84"/>
        <v>-0.9839163471465753</v>
      </c>
    </row>
    <row r="121" spans="8:56" ht="12.75">
      <c r="H121" s="86">
        <f t="shared" si="55"/>
        <v>1.7000000000000006</v>
      </c>
      <c r="I121" s="87">
        <f t="shared" si="48"/>
        <v>0.23044892137827408</v>
      </c>
      <c r="J121" s="88">
        <f t="shared" si="56"/>
        <v>25</v>
      </c>
      <c r="K121" s="3" t="str">
        <f t="shared" si="85"/>
        <v>Yes</v>
      </c>
      <c r="M121" s="101">
        <f t="shared" si="57"/>
        <v>25.5</v>
      </c>
      <c r="N121" s="101">
        <f t="shared" si="58"/>
        <v>-0.5</v>
      </c>
      <c r="O121" s="18">
        <f t="shared" si="49"/>
        <v>0.00016975783826400637</v>
      </c>
      <c r="P121" s="1" t="str">
        <f t="shared" si="50"/>
        <v> </v>
      </c>
      <c r="S121" s="86">
        <f t="shared" si="59"/>
        <v>1.7000000000000006</v>
      </c>
      <c r="T121" s="87">
        <f t="shared" si="51"/>
        <v>0.23044892137827408</v>
      </c>
      <c r="U121" s="88">
        <f t="shared" si="60"/>
        <v>25</v>
      </c>
      <c r="V121" s="3" t="str">
        <f t="shared" si="86"/>
        <v>Yes</v>
      </c>
      <c r="W121" s="101">
        <f t="shared" si="61"/>
        <v>25.5</v>
      </c>
      <c r="X121" s="101">
        <f t="shared" si="52"/>
        <v>-0.5</v>
      </c>
      <c r="Y121" s="18">
        <f t="shared" si="53"/>
        <v>-0.00016975783826400637</v>
      </c>
      <c r="Z121" s="1" t="str">
        <f t="shared" si="54"/>
        <v> </v>
      </c>
      <c r="AB121" s="1">
        <f t="shared" si="62"/>
        <v>70</v>
      </c>
      <c r="AC121" s="87">
        <f t="shared" si="63"/>
        <v>0.9396926207859083</v>
      </c>
      <c r="AD121" s="87">
        <f t="shared" si="64"/>
        <v>0.027014183557063566</v>
      </c>
      <c r="AE121" s="115">
        <f t="shared" si="87"/>
        <v>0.006112194288706574</v>
      </c>
      <c r="AF121" s="115">
        <f t="shared" si="88"/>
        <v>0.0028340787541326316</v>
      </c>
      <c r="AG121" s="18">
        <f t="shared" si="65"/>
        <v>0.00010186990481177623</v>
      </c>
      <c r="AH121" s="115">
        <f t="shared" si="66"/>
        <v>4.723464590221053E-05</v>
      </c>
      <c r="AJ121" s="1">
        <f t="shared" si="67"/>
        <v>70</v>
      </c>
      <c r="AK121" s="87">
        <f t="shared" si="68"/>
        <v>0.9396926207859083</v>
      </c>
      <c r="AL121" s="87">
        <f t="shared" si="69"/>
        <v>0.02701</v>
      </c>
      <c r="AM121" s="87">
        <f t="shared" si="70"/>
        <v>0.0026353333333333315</v>
      </c>
      <c r="AN121" s="115">
        <f t="shared" si="71"/>
        <v>0.9828693265081512</v>
      </c>
      <c r="AO121" s="86">
        <f t="shared" si="72"/>
        <v>0.027840409510929476</v>
      </c>
      <c r="AP121" s="86">
        <f t="shared" si="73"/>
        <v>0.27840409510929476</v>
      </c>
      <c r="AQ121" s="104">
        <f t="shared" si="74"/>
        <v>0.9813528487923557</v>
      </c>
      <c r="AR121" s="104">
        <f t="shared" si="75"/>
        <v>-1.1188290724586523</v>
      </c>
      <c r="AV121" s="1">
        <f t="shared" si="76"/>
        <v>70</v>
      </c>
      <c r="AW121" s="87">
        <f t="shared" si="77"/>
        <v>2.7474774194546216</v>
      </c>
      <c r="AX121" s="87">
        <f t="shared" si="78"/>
        <v>-0.43893</v>
      </c>
      <c r="AY121" s="87">
        <f t="shared" si="79"/>
        <v>0.023698333333333342</v>
      </c>
      <c r="AZ121" s="115">
        <f t="shared" si="80"/>
        <v>0.983756999767337</v>
      </c>
      <c r="BA121" s="104">
        <f t="shared" si="81"/>
        <v>-0.025419986040219555</v>
      </c>
      <c r="BB121" s="104">
        <f t="shared" si="82"/>
        <v>-0.25419986040219555</v>
      </c>
      <c r="BC121" s="104">
        <f t="shared" si="83"/>
        <v>0.9839321926363406</v>
      </c>
      <c r="BD121" s="104">
        <f t="shared" si="84"/>
        <v>-0.9640684418195633</v>
      </c>
    </row>
    <row r="122" spans="8:56" ht="12.75">
      <c r="H122" s="86">
        <f t="shared" si="55"/>
        <v>1.7100000000000006</v>
      </c>
      <c r="I122" s="87">
        <f t="shared" si="48"/>
        <v>0.232996110392154</v>
      </c>
      <c r="J122" s="88">
        <f t="shared" si="56"/>
        <v>25</v>
      </c>
      <c r="K122" s="3">
        <f t="shared" si="85"/>
      </c>
      <c r="M122" s="101">
        <f t="shared" si="57"/>
        <v>25.3</v>
      </c>
      <c r="N122" s="101">
        <f t="shared" si="58"/>
        <v>-0.3000000000000007</v>
      </c>
      <c r="O122" s="18">
        <f t="shared" si="49"/>
        <v>0.00011781523731246857</v>
      </c>
      <c r="P122" s="1" t="str">
        <f t="shared" si="50"/>
        <v> </v>
      </c>
      <c r="S122" s="86">
        <f t="shared" si="59"/>
        <v>1.7100000000000006</v>
      </c>
      <c r="T122" s="87">
        <f t="shared" si="51"/>
        <v>0.232996110392154</v>
      </c>
      <c r="U122" s="88">
        <f t="shared" si="60"/>
        <v>25</v>
      </c>
      <c r="V122" s="3">
        <f t="shared" si="86"/>
      </c>
      <c r="W122" s="101">
        <f t="shared" si="61"/>
        <v>25.3</v>
      </c>
      <c r="X122" s="101">
        <f t="shared" si="52"/>
        <v>-0.3000000000000007</v>
      </c>
      <c r="Y122" s="18">
        <f t="shared" si="53"/>
        <v>-0.00011781523731246857</v>
      </c>
      <c r="Z122" s="1" t="str">
        <f t="shared" si="54"/>
        <v> </v>
      </c>
      <c r="AB122" s="1">
        <f t="shared" si="62"/>
        <v>71</v>
      </c>
      <c r="AC122" s="87">
        <f t="shared" si="63"/>
        <v>0.9455185755993167</v>
      </c>
      <c r="AD122" s="87">
        <f t="shared" si="64"/>
        <v>0.024329934612663175</v>
      </c>
      <c r="AE122" s="115">
        <f t="shared" si="87"/>
        <v>0.005825954813408418</v>
      </c>
      <c r="AF122" s="115">
        <f t="shared" si="88"/>
        <v>0.0026842489444003914</v>
      </c>
      <c r="AG122" s="18">
        <f t="shared" si="65"/>
        <v>9.70992468901403E-05</v>
      </c>
      <c r="AH122" s="115">
        <f t="shared" si="66"/>
        <v>4.473748240667319E-05</v>
      </c>
      <c r="AJ122" s="1">
        <f t="shared" si="67"/>
        <v>71</v>
      </c>
      <c r="AK122" s="87">
        <f t="shared" si="68"/>
        <v>0.9455185755993167</v>
      </c>
      <c r="AL122" s="87">
        <f t="shared" si="69"/>
        <v>0.02433</v>
      </c>
      <c r="AM122" s="87">
        <f t="shared" si="70"/>
        <v>0.0024976666666666676</v>
      </c>
      <c r="AN122" s="115">
        <f t="shared" si="71"/>
        <v>0.9843104950466</v>
      </c>
      <c r="AO122" s="86">
        <f t="shared" si="72"/>
        <v>-0.05862970279599722</v>
      </c>
      <c r="AP122" s="86">
        <f t="shared" si="73"/>
        <v>-0.5862970279599722</v>
      </c>
      <c r="AQ122" s="104">
        <f t="shared" si="74"/>
        <v>0.9843355480507217</v>
      </c>
      <c r="AR122" s="104">
        <f t="shared" si="75"/>
        <v>-0.9398671169566981</v>
      </c>
      <c r="AV122" s="1">
        <f t="shared" si="76"/>
        <v>71</v>
      </c>
      <c r="AW122" s="87">
        <f t="shared" si="77"/>
        <v>2.904210877675822</v>
      </c>
      <c r="AX122" s="87">
        <f t="shared" si="78"/>
        <v>-0.46303</v>
      </c>
      <c r="AY122" s="87">
        <f t="shared" si="79"/>
        <v>0.024770166666666656</v>
      </c>
      <c r="AZ122" s="115">
        <f t="shared" si="80"/>
        <v>0.9835618082375106</v>
      </c>
      <c r="BA122" s="104">
        <f t="shared" si="81"/>
        <v>-0.01370849425063625</v>
      </c>
      <c r="BB122" s="104">
        <f t="shared" si="82"/>
        <v>-0.1370849425063625</v>
      </c>
      <c r="BC122" s="104">
        <f t="shared" si="83"/>
        <v>0.9834865847847433</v>
      </c>
      <c r="BD122" s="104">
        <f t="shared" si="84"/>
        <v>-0.9908049129154008</v>
      </c>
    </row>
    <row r="123" spans="8:56" ht="12.75">
      <c r="H123" s="86">
        <f t="shared" si="55"/>
        <v>1.7200000000000006</v>
      </c>
      <c r="I123" s="87">
        <f t="shared" si="48"/>
        <v>0.23552844690754907</v>
      </c>
      <c r="J123" s="88">
        <f t="shared" si="56"/>
        <v>25</v>
      </c>
      <c r="K123" s="3">
        <f t="shared" si="85"/>
      </c>
      <c r="M123" s="101">
        <f t="shared" si="57"/>
        <v>25.2</v>
      </c>
      <c r="N123" s="101">
        <f t="shared" si="58"/>
        <v>-0.1999999999999993</v>
      </c>
      <c r="O123" s="18">
        <f t="shared" si="49"/>
        <v>6.587263636137486E-05</v>
      </c>
      <c r="P123" s="1" t="str">
        <f t="shared" si="50"/>
        <v> </v>
      </c>
      <c r="S123" s="86">
        <f t="shared" si="59"/>
        <v>1.7200000000000006</v>
      </c>
      <c r="T123" s="87">
        <f t="shared" si="51"/>
        <v>0.23552844690754907</v>
      </c>
      <c r="U123" s="88">
        <f t="shared" si="60"/>
        <v>25</v>
      </c>
      <c r="V123" s="3">
        <f t="shared" si="86"/>
      </c>
      <c r="W123" s="101">
        <f t="shared" si="61"/>
        <v>25.2</v>
      </c>
      <c r="X123" s="101">
        <f t="shared" si="52"/>
        <v>-0.1999999999999993</v>
      </c>
      <c r="Y123" s="18">
        <f t="shared" si="53"/>
        <v>-6.587263636137486E-05</v>
      </c>
      <c r="Z123" s="1" t="str">
        <f t="shared" si="54"/>
        <v> </v>
      </c>
      <c r="AB123" s="1">
        <f t="shared" si="62"/>
        <v>72</v>
      </c>
      <c r="AC123" s="87">
        <f t="shared" si="63"/>
        <v>0.9510565162951535</v>
      </c>
      <c r="AD123" s="87">
        <f t="shared" si="64"/>
        <v>0.021793674454987144</v>
      </c>
      <c r="AE123" s="115">
        <f t="shared" si="87"/>
        <v>0.005537940695836796</v>
      </c>
      <c r="AF123" s="115">
        <f t="shared" si="88"/>
        <v>0.0025362601576760305</v>
      </c>
      <c r="AG123" s="18">
        <f t="shared" si="65"/>
        <v>9.229901159727993E-05</v>
      </c>
      <c r="AH123" s="115">
        <f t="shared" si="66"/>
        <v>4.227100262793384E-05</v>
      </c>
      <c r="AJ123" s="1">
        <f t="shared" si="67"/>
        <v>72</v>
      </c>
      <c r="AK123" s="87">
        <f t="shared" si="68"/>
        <v>0.9510565162951535</v>
      </c>
      <c r="AL123" s="87">
        <f t="shared" si="69"/>
        <v>0.02179</v>
      </c>
      <c r="AM123" s="87">
        <f t="shared" si="70"/>
        <v>0.0023501666666666666</v>
      </c>
      <c r="AN123" s="115">
        <f t="shared" si="71"/>
        <v>0.9844086387754061</v>
      </c>
      <c r="AO123" s="86">
        <f t="shared" si="72"/>
        <v>-0.06451832652436451</v>
      </c>
      <c r="AP123" s="86">
        <f t="shared" si="73"/>
        <v>-0.6451832652436451</v>
      </c>
      <c r="AQ123" s="104">
        <f t="shared" si="74"/>
        <v>0.9829166194273048</v>
      </c>
      <c r="AR123" s="104">
        <f t="shared" si="75"/>
        <v>-1.0250028343617146</v>
      </c>
      <c r="AV123" s="1">
        <f t="shared" si="76"/>
        <v>72</v>
      </c>
      <c r="AW123" s="87">
        <f t="shared" si="77"/>
        <v>3.0776835371752527</v>
      </c>
      <c r="AX123" s="87">
        <f t="shared" si="78"/>
        <v>-0.48822</v>
      </c>
      <c r="AY123" s="87">
        <f t="shared" si="79"/>
        <v>0.025999333333333353</v>
      </c>
      <c r="AZ123" s="115">
        <f t="shared" si="80"/>
        <v>0.9837023970629275</v>
      </c>
      <c r="BA123" s="104">
        <f t="shared" si="81"/>
        <v>-0.022143823775650162</v>
      </c>
      <c r="BB123" s="104">
        <f t="shared" si="82"/>
        <v>-0.22143823775650162</v>
      </c>
      <c r="BC123" s="104">
        <f t="shared" si="83"/>
        <v>0.9838559944315692</v>
      </c>
      <c r="BD123" s="104">
        <f t="shared" si="84"/>
        <v>-0.9686403341058423</v>
      </c>
    </row>
    <row r="124" spans="8:56" ht="12.75">
      <c r="H124" s="86">
        <f t="shared" si="55"/>
        <v>1.7300000000000006</v>
      </c>
      <c r="I124" s="87">
        <f t="shared" si="48"/>
        <v>0.23804610312879557</v>
      </c>
      <c r="J124" s="88">
        <f t="shared" si="56"/>
        <v>25</v>
      </c>
      <c r="K124" s="3">
        <f t="shared" si="85"/>
      </c>
      <c r="M124" s="101">
        <f t="shared" si="57"/>
        <v>25</v>
      </c>
      <c r="N124" s="101">
        <f t="shared" si="58"/>
        <v>0</v>
      </c>
      <c r="O124" s="18">
        <f t="shared" si="49"/>
        <v>1.393003540983706E-05</v>
      </c>
      <c r="P124" s="1" t="str">
        <f t="shared" si="50"/>
        <v> </v>
      </c>
      <c r="S124" s="86">
        <f t="shared" si="59"/>
        <v>1.7300000000000006</v>
      </c>
      <c r="T124" s="87">
        <f t="shared" si="51"/>
        <v>0.23804610312879557</v>
      </c>
      <c r="U124" s="88">
        <f t="shared" si="60"/>
        <v>25</v>
      </c>
      <c r="V124" s="3">
        <f t="shared" si="86"/>
      </c>
      <c r="W124" s="101">
        <f t="shared" si="61"/>
        <v>25</v>
      </c>
      <c r="X124" s="101">
        <f t="shared" si="52"/>
        <v>0</v>
      </c>
      <c r="Y124" s="18">
        <f t="shared" si="53"/>
        <v>-1.393003540983706E-05</v>
      </c>
      <c r="Z124" s="1" t="str">
        <f t="shared" si="54"/>
        <v> </v>
      </c>
      <c r="AB124" s="1">
        <f t="shared" si="62"/>
        <v>73</v>
      </c>
      <c r="AC124" s="87">
        <f t="shared" si="63"/>
        <v>0.9563047559630354</v>
      </c>
      <c r="AD124" s="87">
        <f t="shared" si="64"/>
        <v>0.01940368435410892</v>
      </c>
      <c r="AE124" s="115">
        <f t="shared" si="87"/>
        <v>0.005248239667881904</v>
      </c>
      <c r="AF124" s="115">
        <f t="shared" si="88"/>
        <v>0.002389990100878224</v>
      </c>
      <c r="AG124" s="18">
        <f t="shared" si="65"/>
        <v>8.747066113136507E-05</v>
      </c>
      <c r="AH124" s="115">
        <f t="shared" si="66"/>
        <v>3.98331683479704E-05</v>
      </c>
      <c r="AJ124" s="1">
        <f t="shared" si="67"/>
        <v>73</v>
      </c>
      <c r="AK124" s="87">
        <f t="shared" si="68"/>
        <v>0.9563047559630354</v>
      </c>
      <c r="AL124" s="87">
        <f t="shared" si="69"/>
        <v>0.0194</v>
      </c>
      <c r="AM124" s="87">
        <f t="shared" si="70"/>
        <v>0.0022026666666666657</v>
      </c>
      <c r="AN124" s="115">
        <f t="shared" si="71"/>
        <v>0.9820807425031006</v>
      </c>
      <c r="AO124" s="86">
        <f t="shared" si="72"/>
        <v>0.0751554498139626</v>
      </c>
      <c r="AP124" s="86">
        <f t="shared" si="73"/>
        <v>0.751554498139626</v>
      </c>
      <c r="AQ124" s="104">
        <f t="shared" si="74"/>
        <v>0.9804907970935601</v>
      </c>
      <c r="AR124" s="104">
        <f t="shared" si="75"/>
        <v>-1.170552174386394</v>
      </c>
      <c r="AV124" s="1">
        <f t="shared" si="76"/>
        <v>73</v>
      </c>
      <c r="AW124" s="87">
        <f t="shared" si="77"/>
        <v>3.2708526184841404</v>
      </c>
      <c r="AX124" s="87">
        <f t="shared" si="78"/>
        <v>-0.51466</v>
      </c>
      <c r="AY124" s="87">
        <f t="shared" si="79"/>
        <v>0.027375999999999977</v>
      </c>
      <c r="AZ124" s="115">
        <f t="shared" si="80"/>
        <v>0.983648581566726</v>
      </c>
      <c r="BA124" s="104">
        <f t="shared" si="81"/>
        <v>-0.018914894003557947</v>
      </c>
      <c r="BB124" s="104">
        <f t="shared" si="82"/>
        <v>-0.18914894003557947</v>
      </c>
      <c r="BC124" s="104">
        <f t="shared" si="83"/>
        <v>0.983684570806454</v>
      </c>
      <c r="BD124" s="104">
        <f t="shared" si="84"/>
        <v>-0.9789257516127634</v>
      </c>
    </row>
    <row r="125" spans="8:56" ht="12.75">
      <c r="H125" s="86">
        <f t="shared" si="55"/>
        <v>1.7400000000000007</v>
      </c>
      <c r="I125" s="87">
        <f t="shared" si="48"/>
        <v>0.24054924828259988</v>
      </c>
      <c r="J125" s="88">
        <f t="shared" si="56"/>
        <v>25</v>
      </c>
      <c r="K125" s="3">
        <f t="shared" si="85"/>
      </c>
      <c r="M125" s="101">
        <f t="shared" si="57"/>
        <v>24.9</v>
      </c>
      <c r="N125" s="101">
        <f t="shared" si="58"/>
        <v>0.10000000000000142</v>
      </c>
      <c r="O125" s="18">
        <f t="shared" si="49"/>
        <v>3.801256554147869E-05</v>
      </c>
      <c r="P125" s="1" t="str">
        <f t="shared" si="50"/>
        <v> </v>
      </c>
      <c r="S125" s="86">
        <f t="shared" si="59"/>
        <v>1.7400000000000007</v>
      </c>
      <c r="T125" s="87">
        <f t="shared" si="51"/>
        <v>0.24054924828259988</v>
      </c>
      <c r="U125" s="88">
        <f t="shared" si="60"/>
        <v>25</v>
      </c>
      <c r="V125" s="3">
        <f t="shared" si="86"/>
      </c>
      <c r="W125" s="101">
        <f t="shared" si="61"/>
        <v>24.9</v>
      </c>
      <c r="X125" s="101">
        <f t="shared" si="52"/>
        <v>0.10000000000000142</v>
      </c>
      <c r="Y125" s="18">
        <f t="shared" si="53"/>
        <v>3.801256554147869E-05</v>
      </c>
      <c r="Z125" s="1" t="str">
        <f t="shared" si="54"/>
        <v> </v>
      </c>
      <c r="AB125" s="1">
        <f t="shared" si="62"/>
        <v>74</v>
      </c>
      <c r="AC125" s="87">
        <f t="shared" si="63"/>
        <v>0.9612616959383189</v>
      </c>
      <c r="AD125" s="87">
        <f t="shared" si="64"/>
        <v>0.01715836297665484</v>
      </c>
      <c r="AE125" s="115">
        <f t="shared" si="87"/>
        <v>0.004956939975283459</v>
      </c>
      <c r="AF125" s="115">
        <f t="shared" si="88"/>
        <v>0.00224532137745408</v>
      </c>
      <c r="AG125" s="18">
        <f t="shared" si="65"/>
        <v>8.26156662547243E-05</v>
      </c>
      <c r="AH125" s="115">
        <f t="shared" si="66"/>
        <v>3.7422022957568E-05</v>
      </c>
      <c r="AJ125" s="1">
        <f t="shared" si="67"/>
        <v>74</v>
      </c>
      <c r="AK125" s="87">
        <f t="shared" si="68"/>
        <v>0.9612616959383189</v>
      </c>
      <c r="AL125" s="87">
        <f t="shared" si="69"/>
        <v>0.01716</v>
      </c>
      <c r="AM125" s="87">
        <f t="shared" si="70"/>
        <v>0.0020650000000000013</v>
      </c>
      <c r="AN125" s="115">
        <f t="shared" si="71"/>
        <v>0.9809197854815039</v>
      </c>
      <c r="AO125" s="86">
        <f t="shared" si="72"/>
        <v>0.14481287110976382</v>
      </c>
      <c r="AP125" s="86">
        <f t="shared" si="73"/>
        <v>1.4481287110976382</v>
      </c>
      <c r="AQ125" s="104">
        <f t="shared" si="74"/>
        <v>0.981672943289758</v>
      </c>
      <c r="AR125" s="104">
        <f t="shared" si="75"/>
        <v>-1.099623402614526</v>
      </c>
      <c r="AV125" s="1">
        <f t="shared" si="76"/>
        <v>74</v>
      </c>
      <c r="AW125" s="87">
        <f t="shared" si="77"/>
        <v>3.4874144438409087</v>
      </c>
      <c r="AX125" s="87">
        <f t="shared" si="78"/>
        <v>-0.5425</v>
      </c>
      <c r="AY125" s="87">
        <f t="shared" si="79"/>
        <v>0.028959166666666643</v>
      </c>
      <c r="AZ125" s="115">
        <f t="shared" si="80"/>
        <v>0.9838843272306832</v>
      </c>
      <c r="BA125" s="104">
        <f t="shared" si="81"/>
        <v>-0.033059633840991864</v>
      </c>
      <c r="BB125" s="104">
        <f t="shared" si="82"/>
        <v>-0.33059633840991864</v>
      </c>
      <c r="BC125" s="104">
        <f t="shared" si="83"/>
        <v>0.9840088377076961</v>
      </c>
      <c r="BD125" s="104">
        <f t="shared" si="84"/>
        <v>-0.9594697375382353</v>
      </c>
    </row>
    <row r="126" spans="8:56" ht="12.75">
      <c r="H126" s="86">
        <f t="shared" si="55"/>
        <v>1.7500000000000007</v>
      </c>
      <c r="I126" s="87">
        <f t="shared" si="48"/>
        <v>0.2430380486862946</v>
      </c>
      <c r="J126" s="88">
        <f t="shared" si="56"/>
        <v>25</v>
      </c>
      <c r="K126" s="3">
        <f t="shared" si="85"/>
      </c>
      <c r="M126" s="101">
        <f t="shared" si="57"/>
        <v>24.7</v>
      </c>
      <c r="N126" s="101">
        <f t="shared" si="58"/>
        <v>0.3000000000000007</v>
      </c>
      <c r="O126" s="18">
        <f t="shared" si="49"/>
        <v>8.995516649301649E-05</v>
      </c>
      <c r="P126" s="1" t="str">
        <f t="shared" si="50"/>
        <v> </v>
      </c>
      <c r="S126" s="86">
        <f t="shared" si="59"/>
        <v>1.7500000000000007</v>
      </c>
      <c r="T126" s="87">
        <f t="shared" si="51"/>
        <v>0.2430380486862946</v>
      </c>
      <c r="U126" s="88">
        <f t="shared" si="60"/>
        <v>25</v>
      </c>
      <c r="V126" s="3">
        <f t="shared" si="86"/>
      </c>
      <c r="W126" s="101">
        <f t="shared" si="61"/>
        <v>24.7</v>
      </c>
      <c r="X126" s="101">
        <f t="shared" si="52"/>
        <v>0.3000000000000007</v>
      </c>
      <c r="Y126" s="18">
        <f t="shared" si="53"/>
        <v>8.995516649301649E-05</v>
      </c>
      <c r="Z126" s="1" t="str">
        <f t="shared" si="54"/>
        <v> </v>
      </c>
      <c r="AB126" s="1">
        <f t="shared" si="62"/>
        <v>75</v>
      </c>
      <c r="AC126" s="87">
        <f t="shared" si="63"/>
        <v>0.9659258262890683</v>
      </c>
      <c r="AD126" s="87">
        <f t="shared" si="64"/>
        <v>0.015056221897301486</v>
      </c>
      <c r="AE126" s="115">
        <f t="shared" si="87"/>
        <v>0.004664130350749418</v>
      </c>
      <c r="AF126" s="115">
        <f t="shared" si="88"/>
        <v>0.002102141079353354</v>
      </c>
      <c r="AG126" s="18">
        <f t="shared" si="65"/>
        <v>7.773550584582363E-05</v>
      </c>
      <c r="AH126" s="115">
        <f t="shared" si="66"/>
        <v>3.503568465588923E-05</v>
      </c>
      <c r="AJ126" s="1">
        <f t="shared" si="67"/>
        <v>75</v>
      </c>
      <c r="AK126" s="87">
        <f t="shared" si="68"/>
        <v>0.9659258262890683</v>
      </c>
      <c r="AL126" s="87">
        <f t="shared" si="69"/>
        <v>0.01506</v>
      </c>
      <c r="AM126" s="87">
        <f t="shared" si="70"/>
        <v>0.0019273333333333332</v>
      </c>
      <c r="AN126" s="115">
        <f t="shared" si="71"/>
        <v>0.980549706245597</v>
      </c>
      <c r="AO126" s="86">
        <f t="shared" si="72"/>
        <v>0.16701762526417951</v>
      </c>
      <c r="AP126" s="86">
        <f t="shared" si="73"/>
        <v>1.6701762526417951</v>
      </c>
      <c r="AQ126" s="104">
        <f t="shared" si="74"/>
        <v>0.9824097854186142</v>
      </c>
      <c r="AR126" s="104">
        <f t="shared" si="75"/>
        <v>-1.055412874883146</v>
      </c>
      <c r="AV126" s="1">
        <f t="shared" si="76"/>
        <v>75</v>
      </c>
      <c r="AW126" s="87">
        <f t="shared" si="77"/>
        <v>3.7320508075688776</v>
      </c>
      <c r="AX126" s="87">
        <f t="shared" si="78"/>
        <v>-0.57195</v>
      </c>
      <c r="AY126" s="87">
        <f t="shared" si="79"/>
        <v>0.03075866666666675</v>
      </c>
      <c r="AZ126" s="115">
        <f t="shared" si="80"/>
        <v>0.9838794332199399</v>
      </c>
      <c r="BA126" s="104">
        <f t="shared" si="81"/>
        <v>-0.032765993196392174</v>
      </c>
      <c r="BB126" s="104">
        <f t="shared" si="82"/>
        <v>-0.32765993196392174</v>
      </c>
      <c r="BC126" s="104">
        <f t="shared" si="83"/>
        <v>0.9837985459129577</v>
      </c>
      <c r="BD126" s="104">
        <f t="shared" si="84"/>
        <v>-0.9720872452225393</v>
      </c>
    </row>
    <row r="127" spans="8:56" ht="12.75">
      <c r="H127" s="86">
        <f t="shared" si="55"/>
        <v>1.7600000000000007</v>
      </c>
      <c r="I127" s="87">
        <f t="shared" si="48"/>
        <v>0.24551266781415</v>
      </c>
      <c r="J127" s="88">
        <f t="shared" si="56"/>
        <v>25</v>
      </c>
      <c r="K127" s="3">
        <f t="shared" si="85"/>
      </c>
      <c r="M127" s="101">
        <f t="shared" si="57"/>
        <v>24.6</v>
      </c>
      <c r="N127" s="101">
        <f t="shared" si="58"/>
        <v>0.3999999999999986</v>
      </c>
      <c r="O127" s="18">
        <f t="shared" si="49"/>
        <v>0.00014189776744433225</v>
      </c>
      <c r="P127" s="1" t="str">
        <f t="shared" si="50"/>
        <v> </v>
      </c>
      <c r="S127" s="86">
        <f t="shared" si="59"/>
        <v>1.7600000000000007</v>
      </c>
      <c r="T127" s="87">
        <f t="shared" si="51"/>
        <v>0.24551266781415</v>
      </c>
      <c r="U127" s="88">
        <f t="shared" si="60"/>
        <v>25</v>
      </c>
      <c r="V127" s="3">
        <f t="shared" si="86"/>
      </c>
      <c r="W127" s="101">
        <f t="shared" si="61"/>
        <v>24.6</v>
      </c>
      <c r="X127" s="101">
        <f t="shared" si="52"/>
        <v>0.3999999999999986</v>
      </c>
      <c r="Y127" s="18">
        <f t="shared" si="53"/>
        <v>0.00014189776744433225</v>
      </c>
      <c r="Z127" s="1" t="str">
        <f t="shared" si="54"/>
        <v> </v>
      </c>
      <c r="AB127" s="1">
        <f t="shared" si="62"/>
        <v>76</v>
      </c>
      <c r="AC127" s="87">
        <f t="shared" si="63"/>
        <v>0.9702957262759965</v>
      </c>
      <c r="AD127" s="87">
        <f t="shared" si="64"/>
        <v>0.0130958814903903</v>
      </c>
      <c r="AE127" s="115">
        <f t="shared" si="87"/>
        <v>0.004369899986928161</v>
      </c>
      <c r="AF127" s="115">
        <f t="shared" si="88"/>
        <v>0.0019603404069111867</v>
      </c>
      <c r="AG127" s="18">
        <f t="shared" si="65"/>
        <v>7.283166644880267E-05</v>
      </c>
      <c r="AH127" s="115">
        <f t="shared" si="66"/>
        <v>3.2672340115186443E-05</v>
      </c>
      <c r="AJ127" s="1">
        <f t="shared" si="67"/>
        <v>76</v>
      </c>
      <c r="AK127" s="87">
        <f t="shared" si="68"/>
        <v>0.9702957262759965</v>
      </c>
      <c r="AL127" s="87">
        <f t="shared" si="69"/>
        <v>0.0131</v>
      </c>
      <c r="AM127" s="87">
        <f t="shared" si="70"/>
        <v>0.0017896666666666673</v>
      </c>
      <c r="AN127" s="115">
        <f t="shared" si="71"/>
        <v>0.980434028488844</v>
      </c>
      <c r="AO127" s="86">
        <f t="shared" si="72"/>
        <v>0.1739582906693613</v>
      </c>
      <c r="AP127" s="86">
        <f t="shared" si="73"/>
        <v>1.739582906693613</v>
      </c>
      <c r="AQ127" s="104">
        <f t="shared" si="74"/>
        <v>0.9826131034246196</v>
      </c>
      <c r="AR127" s="104">
        <f t="shared" si="75"/>
        <v>-1.0432137945228206</v>
      </c>
      <c r="AV127" s="1">
        <f t="shared" si="76"/>
        <v>76</v>
      </c>
      <c r="AW127" s="87">
        <f t="shared" si="77"/>
        <v>4.0107809335358455</v>
      </c>
      <c r="AX127" s="87">
        <f t="shared" si="78"/>
        <v>-0.60323</v>
      </c>
      <c r="AY127" s="87">
        <f t="shared" si="79"/>
        <v>0.03285316666666661</v>
      </c>
      <c r="AZ127" s="115">
        <f t="shared" si="80"/>
        <v>0.9840075806358755</v>
      </c>
      <c r="BA127" s="104">
        <f t="shared" si="81"/>
        <v>-0.04045483815252737</v>
      </c>
      <c r="BB127" s="104">
        <f t="shared" si="82"/>
        <v>-0.4045483815252737</v>
      </c>
      <c r="BC127" s="104">
        <f t="shared" si="83"/>
        <v>0.9839748076334197</v>
      </c>
      <c r="BD127" s="104">
        <f t="shared" si="84"/>
        <v>-0.9615115419948168</v>
      </c>
    </row>
    <row r="128" spans="8:56" ht="12.75">
      <c r="H128" s="86">
        <f t="shared" si="55"/>
        <v>1.7700000000000007</v>
      </c>
      <c r="I128" s="87">
        <f t="shared" si="48"/>
        <v>0.2479732663618068</v>
      </c>
      <c r="J128" s="88">
        <f t="shared" si="56"/>
        <v>24</v>
      </c>
      <c r="K128" s="3" t="str">
        <f t="shared" si="85"/>
        <v>Yes</v>
      </c>
      <c r="M128" s="101">
        <f t="shared" si="57"/>
        <v>24.5</v>
      </c>
      <c r="N128" s="101">
        <f t="shared" si="58"/>
        <v>-0.5</v>
      </c>
      <c r="O128" s="18">
        <f t="shared" si="49"/>
        <v>0.00017482849946404144</v>
      </c>
      <c r="P128" s="1" t="str">
        <f t="shared" si="50"/>
        <v> </v>
      </c>
      <c r="S128" s="86">
        <f t="shared" si="59"/>
        <v>1.7700000000000007</v>
      </c>
      <c r="T128" s="87">
        <f t="shared" si="51"/>
        <v>0.2479732663618068</v>
      </c>
      <c r="U128" s="88">
        <f t="shared" si="60"/>
        <v>24</v>
      </c>
      <c r="V128" s="3" t="str">
        <f t="shared" si="86"/>
        <v>Yes</v>
      </c>
      <c r="W128" s="101">
        <f t="shared" si="61"/>
        <v>24.5</v>
      </c>
      <c r="X128" s="101">
        <f t="shared" si="52"/>
        <v>-0.5</v>
      </c>
      <c r="Y128" s="18">
        <f t="shared" si="53"/>
        <v>-0.00017482849946404144</v>
      </c>
      <c r="Z128" s="1" t="str">
        <f t="shared" si="54"/>
        <v> </v>
      </c>
      <c r="AB128" s="1">
        <f t="shared" si="62"/>
        <v>77</v>
      </c>
      <c r="AC128" s="87">
        <f t="shared" si="63"/>
        <v>0.9743700647852352</v>
      </c>
      <c r="AD128" s="87">
        <f t="shared" si="64"/>
        <v>0.011276067176607014</v>
      </c>
      <c r="AE128" s="115">
        <f t="shared" si="87"/>
        <v>0.004074338509238773</v>
      </c>
      <c r="AF128" s="115">
        <f t="shared" si="88"/>
        <v>0.0018198143137832853</v>
      </c>
      <c r="AG128" s="18">
        <f t="shared" si="65"/>
        <v>6.790564182064621E-05</v>
      </c>
      <c r="AH128" s="115">
        <f t="shared" si="66"/>
        <v>3.0330238563054754E-05</v>
      </c>
      <c r="AJ128" s="1">
        <f t="shared" si="67"/>
        <v>77</v>
      </c>
      <c r="AK128" s="87">
        <f t="shared" si="68"/>
        <v>0.9743700647852352</v>
      </c>
      <c r="AL128" s="87">
        <f t="shared" si="69"/>
        <v>0.01128</v>
      </c>
      <c r="AM128" s="87">
        <f t="shared" si="70"/>
        <v>0.001652000000000001</v>
      </c>
      <c r="AN128" s="115">
        <f t="shared" si="71"/>
        <v>0.9799111940410512</v>
      </c>
      <c r="AO128" s="86">
        <f t="shared" si="72"/>
        <v>0.2053283575369278</v>
      </c>
      <c r="AP128" s="86">
        <f t="shared" si="73"/>
        <v>2.053283575369278</v>
      </c>
      <c r="AQ128" s="104">
        <f t="shared" si="74"/>
        <v>0.982158384129722</v>
      </c>
      <c r="AR128" s="104">
        <f t="shared" si="75"/>
        <v>-1.0704969522166792</v>
      </c>
      <c r="AV128" s="1">
        <f t="shared" si="76"/>
        <v>77</v>
      </c>
      <c r="AW128" s="87">
        <f t="shared" si="77"/>
        <v>4.331475874284157</v>
      </c>
      <c r="AX128" s="87">
        <f t="shared" si="78"/>
        <v>-0.63664</v>
      </c>
      <c r="AY128" s="87">
        <f t="shared" si="79"/>
        <v>0.03529183333333331</v>
      </c>
      <c r="AZ128" s="115">
        <f t="shared" si="80"/>
        <v>0.9840623770198675</v>
      </c>
      <c r="BA128" s="104">
        <f t="shared" si="81"/>
        <v>-0.04374262119205241</v>
      </c>
      <c r="BB128" s="104">
        <f t="shared" si="82"/>
        <v>-0.4374262119205241</v>
      </c>
      <c r="BC128" s="104">
        <f t="shared" si="83"/>
        <v>0.9839438123277068</v>
      </c>
      <c r="BD128" s="104">
        <f t="shared" si="84"/>
        <v>-0.9633712603375955</v>
      </c>
    </row>
    <row r="129" spans="8:56" ht="12.75">
      <c r="H129" s="86">
        <f t="shared" si="55"/>
        <v>1.7800000000000007</v>
      </c>
      <c r="I129" s="87">
        <f t="shared" si="48"/>
        <v>0.25042000230889416</v>
      </c>
      <c r="J129" s="88">
        <f t="shared" si="56"/>
        <v>24</v>
      </c>
      <c r="K129" s="3">
        <f t="shared" si="85"/>
      </c>
      <c r="M129" s="101">
        <f t="shared" si="57"/>
        <v>24.3</v>
      </c>
      <c r="N129" s="101">
        <f t="shared" si="58"/>
        <v>-0.3000000000000007</v>
      </c>
      <c r="O129" s="18">
        <f t="shared" si="49"/>
        <v>0.00012496877347256685</v>
      </c>
      <c r="P129" s="1" t="str">
        <f t="shared" si="50"/>
        <v> </v>
      </c>
      <c r="S129" s="86">
        <f t="shared" si="59"/>
        <v>1.7800000000000007</v>
      </c>
      <c r="T129" s="87">
        <f t="shared" si="51"/>
        <v>0.25042000230889416</v>
      </c>
      <c r="U129" s="88">
        <f t="shared" si="60"/>
        <v>24</v>
      </c>
      <c r="V129" s="3">
        <f t="shared" si="86"/>
      </c>
      <c r="W129" s="101">
        <f t="shared" si="61"/>
        <v>24.3</v>
      </c>
      <c r="X129" s="101">
        <f t="shared" si="52"/>
        <v>-0.3000000000000007</v>
      </c>
      <c r="Y129" s="18">
        <f t="shared" si="53"/>
        <v>-0.00012496877347256685</v>
      </c>
      <c r="Z129" s="1" t="str">
        <f t="shared" si="54"/>
        <v> </v>
      </c>
      <c r="AB129" s="1">
        <f t="shared" si="62"/>
        <v>78</v>
      </c>
      <c r="AC129" s="87">
        <f t="shared" si="63"/>
        <v>0.9781476007338056</v>
      </c>
      <c r="AD129" s="87">
        <f t="shared" si="64"/>
        <v>0.009595606002254866</v>
      </c>
      <c r="AE129" s="115">
        <f t="shared" si="87"/>
        <v>0.003777535948570332</v>
      </c>
      <c r="AF129" s="115">
        <f t="shared" si="88"/>
        <v>0.0016804611743521485</v>
      </c>
      <c r="AG129" s="18">
        <f t="shared" si="65"/>
        <v>6.29589324761722E-05</v>
      </c>
      <c r="AH129" s="115">
        <f t="shared" si="66"/>
        <v>2.8007686239202475E-05</v>
      </c>
      <c r="AJ129" s="1">
        <f t="shared" si="67"/>
        <v>78</v>
      </c>
      <c r="AK129" s="87">
        <f t="shared" si="68"/>
        <v>0.9781476007338056</v>
      </c>
      <c r="AL129" s="87">
        <f t="shared" si="69"/>
        <v>0.0096</v>
      </c>
      <c r="AM129" s="87">
        <f t="shared" si="70"/>
        <v>0.001524166666666666</v>
      </c>
      <c r="AN129" s="115">
        <f t="shared" si="71"/>
        <v>0.9848009432725604</v>
      </c>
      <c r="AO129" s="86">
        <f t="shared" si="72"/>
        <v>-0.08805659635362417</v>
      </c>
      <c r="AP129" s="86">
        <f t="shared" si="73"/>
        <v>-0.8805659635362417</v>
      </c>
      <c r="AQ129" s="104">
        <f t="shared" si="74"/>
        <v>0.9875278659196065</v>
      </c>
      <c r="AR129" s="104">
        <f t="shared" si="75"/>
        <v>-0.7483280448236087</v>
      </c>
      <c r="AV129" s="1">
        <f t="shared" si="76"/>
        <v>78</v>
      </c>
      <c r="AW129" s="87">
        <f t="shared" si="77"/>
        <v>4.704630109478451</v>
      </c>
      <c r="AX129" s="87">
        <f t="shared" si="78"/>
        <v>-0.67253</v>
      </c>
      <c r="AY129" s="87">
        <f t="shared" si="79"/>
        <v>0.038173000000000075</v>
      </c>
      <c r="AZ129" s="115">
        <f t="shared" si="80"/>
        <v>0.9840573119428342</v>
      </c>
      <c r="BA129" s="104">
        <f t="shared" si="81"/>
        <v>-0.04343871657005138</v>
      </c>
      <c r="BB129" s="104">
        <f t="shared" si="82"/>
        <v>-0.43438716570051383</v>
      </c>
      <c r="BC129" s="104">
        <f t="shared" si="83"/>
        <v>0.9839361404392812</v>
      </c>
      <c r="BD129" s="104">
        <f t="shared" si="84"/>
        <v>-0.9638315736431267</v>
      </c>
    </row>
    <row r="130" spans="8:56" ht="12.75">
      <c r="H130" s="86">
        <f t="shared" si="55"/>
        <v>1.7900000000000007</v>
      </c>
      <c r="I130" s="87">
        <f t="shared" si="48"/>
        <v>0.25285303097989337</v>
      </c>
      <c r="J130" s="88">
        <f t="shared" si="56"/>
        <v>24</v>
      </c>
      <c r="K130" s="3">
        <f t="shared" si="85"/>
      </c>
      <c r="M130" s="101">
        <f t="shared" si="57"/>
        <v>24.2</v>
      </c>
      <c r="N130" s="101">
        <f t="shared" si="58"/>
        <v>-0.1999999999999993</v>
      </c>
      <c r="O130" s="18">
        <f t="shared" si="49"/>
        <v>7.510904748087022E-05</v>
      </c>
      <c r="P130" s="1" t="str">
        <f t="shared" si="50"/>
        <v> </v>
      </c>
      <c r="S130" s="86">
        <f t="shared" si="59"/>
        <v>1.7900000000000007</v>
      </c>
      <c r="T130" s="87">
        <f t="shared" si="51"/>
        <v>0.25285303097989337</v>
      </c>
      <c r="U130" s="88">
        <f t="shared" si="60"/>
        <v>24</v>
      </c>
      <c r="V130" s="3">
        <f t="shared" si="86"/>
      </c>
      <c r="W130" s="101">
        <f t="shared" si="61"/>
        <v>24.2</v>
      </c>
      <c r="X130" s="101">
        <f t="shared" si="52"/>
        <v>-0.1999999999999993</v>
      </c>
      <c r="Y130" s="18">
        <f t="shared" si="53"/>
        <v>-7.510904748087022E-05</v>
      </c>
      <c r="Z130" s="1" t="str">
        <f t="shared" si="54"/>
        <v> </v>
      </c>
      <c r="AB130" s="1">
        <f t="shared" si="62"/>
        <v>79</v>
      </c>
      <c r="AC130" s="87">
        <f t="shared" si="63"/>
        <v>0.981627183447664</v>
      </c>
      <c r="AD130" s="87">
        <f t="shared" si="64"/>
        <v>0.008053423530995063</v>
      </c>
      <c r="AE130" s="115">
        <f t="shared" si="87"/>
        <v>0.003479582713858398</v>
      </c>
      <c r="AF130" s="115">
        <f t="shared" si="88"/>
        <v>0.0015421824712598033</v>
      </c>
      <c r="AG130" s="18">
        <f t="shared" si="65"/>
        <v>5.7993045230973296E-05</v>
      </c>
      <c r="AH130" s="115">
        <f t="shared" si="66"/>
        <v>2.570304118766339E-05</v>
      </c>
      <c r="AJ130" s="1">
        <f t="shared" si="67"/>
        <v>79</v>
      </c>
      <c r="AK130" s="87">
        <f t="shared" si="68"/>
        <v>0.981627183447664</v>
      </c>
      <c r="AL130" s="87">
        <f t="shared" si="69"/>
        <v>0.00805</v>
      </c>
      <c r="AM130" s="87">
        <f t="shared" si="70"/>
        <v>0.0013766666666666669</v>
      </c>
      <c r="AN130" s="115">
        <f t="shared" si="71"/>
        <v>0.9814678462902577</v>
      </c>
      <c r="AO130" s="86">
        <f t="shared" si="72"/>
        <v>0.11192922258453564</v>
      </c>
      <c r="AP130" s="86">
        <f t="shared" si="73"/>
        <v>1.1192922258453564</v>
      </c>
      <c r="AQ130" s="104">
        <f t="shared" si="74"/>
        <v>0.9791440003115566</v>
      </c>
      <c r="AR130" s="104">
        <f t="shared" si="75"/>
        <v>-1.2513599813066065</v>
      </c>
      <c r="AV130" s="1">
        <f t="shared" si="76"/>
        <v>79</v>
      </c>
      <c r="AW130" s="87">
        <f t="shared" si="77"/>
        <v>5.144554015970307</v>
      </c>
      <c r="AX130" s="87">
        <f t="shared" si="78"/>
        <v>-0.71135</v>
      </c>
      <c r="AY130" s="87">
        <f t="shared" si="79"/>
        <v>0.04162449999999998</v>
      </c>
      <c r="AZ130" s="115">
        <f t="shared" si="80"/>
        <v>0.984043230524378</v>
      </c>
      <c r="BA130" s="104">
        <f t="shared" si="81"/>
        <v>-0.04259383146268192</v>
      </c>
      <c r="BB130" s="104">
        <f t="shared" si="82"/>
        <v>-0.4259383146268192</v>
      </c>
      <c r="BC130" s="104">
        <f t="shared" si="83"/>
        <v>0.9839871750652911</v>
      </c>
      <c r="BD130" s="104">
        <f t="shared" si="84"/>
        <v>-0.9607694960825341</v>
      </c>
    </row>
    <row r="131" spans="8:56" ht="12.75">
      <c r="H131" s="86">
        <f t="shared" si="55"/>
        <v>1.8000000000000007</v>
      </c>
      <c r="I131" s="87">
        <f t="shared" si="48"/>
        <v>0.25527250510330624</v>
      </c>
      <c r="J131" s="88">
        <f t="shared" si="56"/>
        <v>24</v>
      </c>
      <c r="K131" s="3">
        <f t="shared" si="85"/>
      </c>
      <c r="M131" s="101">
        <f t="shared" si="57"/>
        <v>24.1</v>
      </c>
      <c r="N131" s="101">
        <f t="shared" si="58"/>
        <v>-0.10000000000000142</v>
      </c>
      <c r="O131" s="18">
        <f t="shared" si="49"/>
        <v>2.5249321488951537E-05</v>
      </c>
      <c r="P131" s="1" t="str">
        <f t="shared" si="50"/>
        <v> </v>
      </c>
      <c r="S131" s="86">
        <f t="shared" si="59"/>
        <v>1.8000000000000007</v>
      </c>
      <c r="T131" s="87">
        <f t="shared" si="51"/>
        <v>0.25527250510330624</v>
      </c>
      <c r="U131" s="88">
        <f t="shared" si="60"/>
        <v>24</v>
      </c>
      <c r="V131" s="3">
        <f t="shared" si="86"/>
      </c>
      <c r="W131" s="101">
        <f t="shared" si="61"/>
        <v>24.1</v>
      </c>
      <c r="X131" s="101">
        <f t="shared" si="52"/>
        <v>-0.10000000000000142</v>
      </c>
      <c r="Y131" s="18">
        <f t="shared" si="53"/>
        <v>-2.5249321488951537E-05</v>
      </c>
      <c r="Z131" s="1" t="str">
        <f t="shared" si="54"/>
        <v> </v>
      </c>
      <c r="AB131" s="1">
        <f t="shared" si="62"/>
        <v>80</v>
      </c>
      <c r="AC131" s="87">
        <f t="shared" si="63"/>
        <v>0.984807753012208</v>
      </c>
      <c r="AD131" s="87">
        <f t="shared" si="64"/>
        <v>0.006648541030064504</v>
      </c>
      <c r="AE131" s="115">
        <f t="shared" si="87"/>
        <v>0.0031805695645440446</v>
      </c>
      <c r="AF131" s="115">
        <f t="shared" si="88"/>
        <v>0.0014048825009305588</v>
      </c>
      <c r="AG131" s="18">
        <f t="shared" si="65"/>
        <v>5.300949274240074E-05</v>
      </c>
      <c r="AH131" s="115">
        <f t="shared" si="66"/>
        <v>2.341470834884265E-05</v>
      </c>
      <c r="AJ131" s="1">
        <f t="shared" si="67"/>
        <v>80</v>
      </c>
      <c r="AK131" s="87">
        <f t="shared" si="68"/>
        <v>0.984807753012208</v>
      </c>
      <c r="AL131" s="87">
        <f t="shared" si="69"/>
        <v>0.00665</v>
      </c>
      <c r="AM131" s="87">
        <f t="shared" si="70"/>
        <v>0.001248833333333333</v>
      </c>
      <c r="AN131" s="115">
        <f t="shared" si="71"/>
        <v>0.9824471003441602</v>
      </c>
      <c r="AO131" s="86">
        <f t="shared" si="72"/>
        <v>0.053173979350390255</v>
      </c>
      <c r="AP131" s="86">
        <f t="shared" si="73"/>
        <v>0.5317397935039025</v>
      </c>
      <c r="AQ131" s="104">
        <f t="shared" si="74"/>
        <v>0.983538645489448</v>
      </c>
      <c r="AR131" s="104">
        <f t="shared" si="75"/>
        <v>-0.987681270633118</v>
      </c>
      <c r="AV131" s="1">
        <f t="shared" si="76"/>
        <v>80</v>
      </c>
      <c r="AW131" s="87">
        <f t="shared" si="77"/>
        <v>5.671281819617707</v>
      </c>
      <c r="AX131" s="87">
        <f t="shared" si="78"/>
        <v>-0.75368</v>
      </c>
      <c r="AY131" s="87">
        <f t="shared" si="79"/>
        <v>0.0458331666666666</v>
      </c>
      <c r="AZ131" s="115">
        <f t="shared" si="80"/>
        <v>0.984202845366184</v>
      </c>
      <c r="BA131" s="104">
        <f t="shared" si="81"/>
        <v>-0.05217072197103789</v>
      </c>
      <c r="BB131" s="104">
        <f t="shared" si="82"/>
        <v>-0.5217072197103789</v>
      </c>
      <c r="BC131" s="104">
        <f t="shared" si="83"/>
        <v>0.9842305720383043</v>
      </c>
      <c r="BD131" s="104">
        <f t="shared" si="84"/>
        <v>-0.9461656777017424</v>
      </c>
    </row>
    <row r="132" spans="8:56" ht="12.75">
      <c r="H132" s="86">
        <f t="shared" si="55"/>
        <v>1.8100000000000007</v>
      </c>
      <c r="I132" s="87">
        <f t="shared" si="48"/>
        <v>0.25767857486918466</v>
      </c>
      <c r="J132" s="88">
        <f t="shared" si="56"/>
        <v>24</v>
      </c>
      <c r="K132" s="3">
        <f t="shared" si="85"/>
      </c>
      <c r="M132" s="101">
        <f t="shared" si="57"/>
        <v>23.9</v>
      </c>
      <c r="N132" s="101">
        <f t="shared" si="58"/>
        <v>0.10000000000000142</v>
      </c>
      <c r="O132" s="18">
        <f t="shared" si="49"/>
        <v>2.4610404502523053E-05</v>
      </c>
      <c r="P132" s="1" t="str">
        <f t="shared" si="50"/>
        <v> </v>
      </c>
      <c r="S132" s="86">
        <f t="shared" si="59"/>
        <v>1.8100000000000007</v>
      </c>
      <c r="T132" s="87">
        <f t="shared" si="51"/>
        <v>0.25767857486918466</v>
      </c>
      <c r="U132" s="88">
        <f t="shared" si="60"/>
        <v>24</v>
      </c>
      <c r="V132" s="3">
        <f t="shared" si="86"/>
      </c>
      <c r="W132" s="101">
        <f t="shared" si="61"/>
        <v>23.9</v>
      </c>
      <c r="X132" s="101">
        <f t="shared" si="52"/>
        <v>0.10000000000000142</v>
      </c>
      <c r="Y132" s="18">
        <f t="shared" si="53"/>
        <v>2.4610404502523053E-05</v>
      </c>
      <c r="Z132" s="1" t="str">
        <f t="shared" si="54"/>
        <v> </v>
      </c>
      <c r="AB132" s="1">
        <f t="shared" si="62"/>
        <v>81</v>
      </c>
      <c r="AC132" s="87">
        <f t="shared" si="63"/>
        <v>0.9876883405951378</v>
      </c>
      <c r="AD132" s="87">
        <f t="shared" si="64"/>
        <v>0.00538007293492997</v>
      </c>
      <c r="AE132" s="115">
        <f t="shared" si="87"/>
        <v>0.00288058758292975</v>
      </c>
      <c r="AF132" s="115">
        <f t="shared" si="88"/>
        <v>0.001268468095134534</v>
      </c>
      <c r="AG132" s="18">
        <f t="shared" si="65"/>
        <v>4.800979304882917E-05</v>
      </c>
      <c r="AH132" s="115">
        <f t="shared" si="66"/>
        <v>2.11411349189089E-05</v>
      </c>
      <c r="AJ132" s="1">
        <f t="shared" si="67"/>
        <v>81</v>
      </c>
      <c r="AK132" s="87">
        <f t="shared" si="68"/>
        <v>0.9876883405951378</v>
      </c>
      <c r="AL132" s="87">
        <f t="shared" si="69"/>
        <v>0.00538</v>
      </c>
      <c r="AM132" s="87">
        <f t="shared" si="70"/>
        <v>0.0011111666666666666</v>
      </c>
      <c r="AN132" s="115">
        <f t="shared" si="71"/>
        <v>0.9797414302225746</v>
      </c>
      <c r="AO132" s="86">
        <f t="shared" si="72"/>
        <v>0.21551418664552102</v>
      </c>
      <c r="AP132" s="86">
        <f t="shared" si="73"/>
        <v>2.15514186645521</v>
      </c>
      <c r="AQ132" s="104">
        <f t="shared" si="74"/>
        <v>0.9796806779025821</v>
      </c>
      <c r="AR132" s="104">
        <f t="shared" si="75"/>
        <v>-1.2191593258450766</v>
      </c>
      <c r="AV132" s="1">
        <f t="shared" si="76"/>
        <v>81</v>
      </c>
      <c r="AW132" s="87">
        <f t="shared" si="77"/>
        <v>6.313751514675041</v>
      </c>
      <c r="AX132" s="87">
        <f t="shared" si="78"/>
        <v>-0.80029</v>
      </c>
      <c r="AY132" s="87">
        <f t="shared" si="79"/>
        <v>0.051044833333333345</v>
      </c>
      <c r="AZ132" s="115">
        <f t="shared" si="80"/>
        <v>0.9843003603102574</v>
      </c>
      <c r="BA132" s="104">
        <f t="shared" si="81"/>
        <v>-0.05802161861544164</v>
      </c>
      <c r="BB132" s="104">
        <f t="shared" si="82"/>
        <v>-0.5802161861544164</v>
      </c>
      <c r="BC132" s="104">
        <f t="shared" si="83"/>
        <v>0.9842491089739428</v>
      </c>
      <c r="BD132" s="104">
        <f t="shared" si="84"/>
        <v>-0.9450534615634325</v>
      </c>
    </row>
    <row r="133" spans="8:56" ht="12.75">
      <c r="H133" s="86">
        <f t="shared" si="55"/>
        <v>1.8200000000000007</v>
      </c>
      <c r="I133" s="87">
        <f t="shared" si="48"/>
        <v>0.26007138798507495</v>
      </c>
      <c r="J133" s="88">
        <f t="shared" si="56"/>
        <v>24</v>
      </c>
      <c r="K133" s="3">
        <f t="shared" si="85"/>
      </c>
      <c r="M133" s="101">
        <f t="shared" si="57"/>
        <v>23.8</v>
      </c>
      <c r="N133" s="101">
        <f t="shared" si="58"/>
        <v>0.1999999999999993</v>
      </c>
      <c r="O133" s="18">
        <f t="shared" si="49"/>
        <v>7.447013049444173E-05</v>
      </c>
      <c r="P133" s="1" t="str">
        <f t="shared" si="50"/>
        <v> </v>
      </c>
      <c r="S133" s="86">
        <f t="shared" si="59"/>
        <v>1.8200000000000007</v>
      </c>
      <c r="T133" s="87">
        <f t="shared" si="51"/>
        <v>0.26007138798507495</v>
      </c>
      <c r="U133" s="88">
        <f t="shared" si="60"/>
        <v>24</v>
      </c>
      <c r="V133" s="3">
        <f t="shared" si="86"/>
      </c>
      <c r="W133" s="101">
        <f t="shared" si="61"/>
        <v>23.8</v>
      </c>
      <c r="X133" s="101">
        <f t="shared" si="52"/>
        <v>0.1999999999999993</v>
      </c>
      <c r="Y133" s="18">
        <f t="shared" si="53"/>
        <v>7.447013049444173E-05</v>
      </c>
      <c r="Z133" s="1" t="str">
        <f t="shared" si="54"/>
        <v> </v>
      </c>
      <c r="AB133" s="1">
        <f t="shared" si="62"/>
        <v>82</v>
      </c>
      <c r="AC133" s="87">
        <f t="shared" si="63"/>
        <v>0.9902680687415704</v>
      </c>
      <c r="AD133" s="87">
        <f t="shared" si="64"/>
        <v>0.004247224578132821</v>
      </c>
      <c r="AE133" s="115">
        <f t="shared" si="87"/>
        <v>0.0025797281464325916</v>
      </c>
      <c r="AF133" s="115">
        <f t="shared" si="88"/>
        <v>0.0011328483567971488</v>
      </c>
      <c r="AG133" s="18">
        <f t="shared" si="65"/>
        <v>4.299546910720986E-05</v>
      </c>
      <c r="AH133" s="115">
        <f t="shared" si="66"/>
        <v>1.8880805946619147E-05</v>
      </c>
      <c r="AJ133" s="1">
        <f t="shared" si="67"/>
        <v>82</v>
      </c>
      <c r="AK133" s="87">
        <f t="shared" si="68"/>
        <v>0.9902680687415704</v>
      </c>
      <c r="AL133" s="87">
        <f t="shared" si="69"/>
        <v>0.00425</v>
      </c>
      <c r="AM133" s="87">
        <f t="shared" si="70"/>
        <v>0.0009833333333333337</v>
      </c>
      <c r="AN133" s="115">
        <f t="shared" si="71"/>
        <v>0.9813545457767248</v>
      </c>
      <c r="AO133" s="86">
        <f t="shared" si="72"/>
        <v>0.11872725339651424</v>
      </c>
      <c r="AP133" s="86">
        <f t="shared" si="73"/>
        <v>1.1872725339651424</v>
      </c>
      <c r="AQ133" s="104">
        <f t="shared" si="74"/>
        <v>0.9839594584595107</v>
      </c>
      <c r="AR133" s="104">
        <f t="shared" si="75"/>
        <v>-0.9624324924293575</v>
      </c>
      <c r="AV133" s="1">
        <f t="shared" si="76"/>
        <v>82</v>
      </c>
      <c r="AW133" s="87">
        <f t="shared" si="77"/>
        <v>7.115369722384207</v>
      </c>
      <c r="AX133" s="87">
        <f t="shared" si="78"/>
        <v>-0.8522</v>
      </c>
      <c r="AY133" s="87">
        <f t="shared" si="79"/>
        <v>0.05768233333333338</v>
      </c>
      <c r="AZ133" s="115">
        <f t="shared" si="80"/>
        <v>0.9844413202510225</v>
      </c>
      <c r="BA133" s="104">
        <f t="shared" si="81"/>
        <v>-0.06647921506134935</v>
      </c>
      <c r="BB133" s="104">
        <f t="shared" si="82"/>
        <v>-0.6647921506134935</v>
      </c>
      <c r="BC133" s="104">
        <f t="shared" si="83"/>
        <v>0.9843953452783338</v>
      </c>
      <c r="BD133" s="104">
        <f t="shared" si="84"/>
        <v>-0.9362792832999673</v>
      </c>
    </row>
    <row r="134" spans="8:56" ht="12.75">
      <c r="H134" s="86">
        <f t="shared" si="55"/>
        <v>1.8300000000000007</v>
      </c>
      <c r="I134" s="87">
        <f t="shared" si="48"/>
        <v>0.26245108973042963</v>
      </c>
      <c r="J134" s="88">
        <f t="shared" si="56"/>
        <v>24</v>
      </c>
      <c r="K134" s="3">
        <f t="shared" si="85"/>
      </c>
      <c r="M134" s="101">
        <f t="shared" si="57"/>
        <v>23.7</v>
      </c>
      <c r="N134" s="101">
        <f t="shared" si="58"/>
        <v>0.3000000000000007</v>
      </c>
      <c r="O134" s="18">
        <f t="shared" si="49"/>
        <v>0.00012432985648591632</v>
      </c>
      <c r="P134" s="1" t="str">
        <f t="shared" si="50"/>
        <v> </v>
      </c>
      <c r="S134" s="86">
        <f t="shared" si="59"/>
        <v>1.8300000000000007</v>
      </c>
      <c r="T134" s="87">
        <f t="shared" si="51"/>
        <v>0.26245108973042963</v>
      </c>
      <c r="U134" s="88">
        <f t="shared" si="60"/>
        <v>24</v>
      </c>
      <c r="V134" s="3">
        <f t="shared" si="86"/>
      </c>
      <c r="W134" s="101">
        <f t="shared" si="61"/>
        <v>23.7</v>
      </c>
      <c r="X134" s="101">
        <f t="shared" si="52"/>
        <v>0.3000000000000007</v>
      </c>
      <c r="Y134" s="18">
        <f t="shared" si="53"/>
        <v>0.00012432985648591632</v>
      </c>
      <c r="Z134" s="1" t="str">
        <f t="shared" si="54"/>
        <v> </v>
      </c>
      <c r="AB134" s="1">
        <f t="shared" si="62"/>
        <v>83</v>
      </c>
      <c r="AC134" s="87">
        <f t="shared" si="63"/>
        <v>0.992546151641322</v>
      </c>
      <c r="AD134" s="87">
        <f t="shared" si="64"/>
        <v>0.003249290169725625</v>
      </c>
      <c r="AE134" s="115">
        <f t="shared" si="87"/>
        <v>0.002278082899751621</v>
      </c>
      <c r="AF134" s="115">
        <f t="shared" si="88"/>
        <v>0.0009979344084071959</v>
      </c>
      <c r="AG134" s="18">
        <f t="shared" si="65"/>
        <v>3.796804832919369E-05</v>
      </c>
      <c r="AH134" s="115">
        <f t="shared" si="66"/>
        <v>1.663224014011993E-05</v>
      </c>
      <c r="AJ134" s="1">
        <f t="shared" si="67"/>
        <v>83</v>
      </c>
      <c r="AK134" s="87">
        <f t="shared" si="68"/>
        <v>0.992546151641322</v>
      </c>
      <c r="AL134" s="87">
        <f t="shared" si="69"/>
        <v>0.00325</v>
      </c>
      <c r="AM134" s="87">
        <f t="shared" si="70"/>
        <v>0.0008456666666666663</v>
      </c>
      <c r="AN134" s="115">
        <f t="shared" si="71"/>
        <v>0.9765956623863588</v>
      </c>
      <c r="AO134" s="86">
        <f t="shared" si="72"/>
        <v>0.4042602568184748</v>
      </c>
      <c r="AP134" s="86">
        <f t="shared" si="73"/>
        <v>4.042602568184748</v>
      </c>
      <c r="AQ134" s="104">
        <f t="shared" si="74"/>
        <v>0.9773583122258178</v>
      </c>
      <c r="AR134" s="104">
        <f t="shared" si="75"/>
        <v>-1.3585012664509293</v>
      </c>
      <c r="AV134" s="1">
        <f t="shared" si="76"/>
        <v>83</v>
      </c>
      <c r="AW134" s="87">
        <f t="shared" si="77"/>
        <v>8.144346427974593</v>
      </c>
      <c r="AX134" s="87">
        <f t="shared" si="78"/>
        <v>-0.91086</v>
      </c>
      <c r="AY134" s="87">
        <f t="shared" si="79"/>
        <v>0.06639466666666669</v>
      </c>
      <c r="AZ134" s="115">
        <f t="shared" si="80"/>
        <v>0.9845497624886406</v>
      </c>
      <c r="BA134" s="104">
        <f t="shared" si="81"/>
        <v>-0.07298574931843405</v>
      </c>
      <c r="BB134" s="104">
        <f t="shared" si="82"/>
        <v>-0.7298574931843405</v>
      </c>
      <c r="BC134" s="104">
        <f t="shared" si="83"/>
        <v>0.9844897366429184</v>
      </c>
      <c r="BD134" s="104">
        <f t="shared" si="84"/>
        <v>-0.9306158014248993</v>
      </c>
    </row>
    <row r="135" spans="8:56" ht="12.75">
      <c r="H135" s="86">
        <f t="shared" si="55"/>
        <v>1.8400000000000007</v>
      </c>
      <c r="I135" s="87">
        <f t="shared" si="48"/>
        <v>0.26481782300953666</v>
      </c>
      <c r="J135" s="88">
        <f t="shared" si="56"/>
        <v>24</v>
      </c>
      <c r="K135" s="3">
        <f t="shared" si="85"/>
      </c>
      <c r="M135" s="101">
        <f t="shared" si="57"/>
        <v>23.5</v>
      </c>
      <c r="N135" s="101">
        <f t="shared" si="58"/>
        <v>0.5</v>
      </c>
      <c r="O135" s="18">
        <f t="shared" si="49"/>
        <v>0.000174189582477835</v>
      </c>
      <c r="P135" s="1" t="str">
        <f t="shared" si="50"/>
        <v> </v>
      </c>
      <c r="S135" s="86">
        <f t="shared" si="59"/>
        <v>1.8400000000000007</v>
      </c>
      <c r="T135" s="87">
        <f t="shared" si="51"/>
        <v>0.26481782300953666</v>
      </c>
      <c r="U135" s="88">
        <f t="shared" si="60"/>
        <v>24</v>
      </c>
      <c r="V135" s="3">
        <f t="shared" si="86"/>
      </c>
      <c r="W135" s="101">
        <f t="shared" si="61"/>
        <v>23.5</v>
      </c>
      <c r="X135" s="101">
        <f t="shared" si="52"/>
        <v>0.5</v>
      </c>
      <c r="Y135" s="18">
        <f t="shared" si="53"/>
        <v>0.000174189582477835</v>
      </c>
      <c r="Z135" s="1" t="str">
        <f t="shared" si="54"/>
        <v> </v>
      </c>
      <c r="AB135" s="1">
        <f t="shared" si="62"/>
        <v>84</v>
      </c>
      <c r="AC135" s="87">
        <f t="shared" si="63"/>
        <v>0.9945218953682733</v>
      </c>
      <c r="AD135" s="87">
        <f t="shared" si="64"/>
        <v>0.002385651018234212</v>
      </c>
      <c r="AE135" s="115">
        <f t="shared" si="87"/>
        <v>0.0019757437269513067</v>
      </c>
      <c r="AF135" s="115">
        <f t="shared" si="88"/>
        <v>0.0008636391514914134</v>
      </c>
      <c r="AG135" s="18">
        <f t="shared" si="65"/>
        <v>3.292906211585511E-05</v>
      </c>
      <c r="AH135" s="115">
        <f t="shared" si="66"/>
        <v>1.4393985858190223E-05</v>
      </c>
      <c r="AJ135" s="1">
        <f t="shared" si="67"/>
        <v>84</v>
      </c>
      <c r="AK135" s="87">
        <f t="shared" si="68"/>
        <v>0.9945218953682733</v>
      </c>
      <c r="AL135" s="87">
        <f t="shared" si="69"/>
        <v>0.00239</v>
      </c>
      <c r="AM135" s="87">
        <f t="shared" si="70"/>
        <v>0.0007178333333333336</v>
      </c>
      <c r="AN135" s="115">
        <f t="shared" si="71"/>
        <v>0.9753417889067464</v>
      </c>
      <c r="AO135" s="86">
        <f t="shared" si="72"/>
        <v>0.47949266559521675</v>
      </c>
      <c r="AP135" s="86">
        <f t="shared" si="73"/>
        <v>4.7949266559521675</v>
      </c>
      <c r="AQ135" s="104">
        <f t="shared" si="74"/>
        <v>0.9807981965720222</v>
      </c>
      <c r="AR135" s="104">
        <f t="shared" si="75"/>
        <v>-1.1521082056786724</v>
      </c>
      <c r="AV135" s="1">
        <f t="shared" si="76"/>
        <v>84</v>
      </c>
      <c r="AW135" s="87">
        <f t="shared" si="77"/>
        <v>9.514364454222587</v>
      </c>
      <c r="AX135" s="87">
        <f t="shared" si="78"/>
        <v>-0.97838</v>
      </c>
      <c r="AY135" s="87">
        <f t="shared" si="79"/>
        <v>0.07834216666666657</v>
      </c>
      <c r="AZ135" s="115">
        <f t="shared" si="80"/>
        <v>0.9847878049419592</v>
      </c>
      <c r="BA135" s="104">
        <f t="shared" si="81"/>
        <v>-0.08726829651754997</v>
      </c>
      <c r="BB135" s="104">
        <f t="shared" si="82"/>
        <v>-0.8726829651754997</v>
      </c>
      <c r="BC135" s="104">
        <f t="shared" si="83"/>
        <v>0.9847848336327335</v>
      </c>
      <c r="BD135" s="104">
        <f t="shared" si="84"/>
        <v>-0.9129099820359912</v>
      </c>
    </row>
    <row r="136" spans="8:56" ht="12.75">
      <c r="H136" s="86">
        <f t="shared" si="55"/>
        <v>1.8500000000000008</v>
      </c>
      <c r="I136" s="87">
        <f t="shared" si="48"/>
        <v>0.26717172840301395</v>
      </c>
      <c r="J136" s="88">
        <f t="shared" si="56"/>
        <v>23</v>
      </c>
      <c r="K136" s="3" t="str">
        <f t="shared" si="85"/>
        <v>Yes</v>
      </c>
      <c r="M136" s="101">
        <f t="shared" si="57"/>
        <v>23.4</v>
      </c>
      <c r="N136" s="101">
        <f t="shared" si="58"/>
        <v>-0.3999999999999986</v>
      </c>
      <c r="O136" s="18">
        <f t="shared" si="49"/>
        <v>0.00016120271399389097</v>
      </c>
      <c r="P136" s="1" t="str">
        <f t="shared" si="50"/>
        <v> </v>
      </c>
      <c r="S136" s="86">
        <f t="shared" si="59"/>
        <v>1.8500000000000008</v>
      </c>
      <c r="T136" s="87">
        <f t="shared" si="51"/>
        <v>0.26717172840301395</v>
      </c>
      <c r="U136" s="88">
        <f t="shared" si="60"/>
        <v>23</v>
      </c>
      <c r="V136" s="3" t="str">
        <f t="shared" si="86"/>
        <v>Yes</v>
      </c>
      <c r="W136" s="101">
        <f t="shared" si="61"/>
        <v>23.4</v>
      </c>
      <c r="X136" s="101">
        <f t="shared" si="52"/>
        <v>-0.3999999999999986</v>
      </c>
      <c r="Y136" s="18">
        <f t="shared" si="53"/>
        <v>-0.00016120271399389097</v>
      </c>
      <c r="Z136" s="1" t="str">
        <f t="shared" si="54"/>
        <v> </v>
      </c>
      <c r="AB136" s="1">
        <f t="shared" si="62"/>
        <v>85</v>
      </c>
      <c r="AC136" s="87">
        <f t="shared" si="63"/>
        <v>0.9961946980917455</v>
      </c>
      <c r="AD136" s="87">
        <f t="shared" si="64"/>
        <v>0.0016557739825009408</v>
      </c>
      <c r="AE136" s="115">
        <f t="shared" si="87"/>
        <v>0.0016728027234722553</v>
      </c>
      <c r="AF136" s="115">
        <f t="shared" si="88"/>
        <v>0.000729877035733271</v>
      </c>
      <c r="AG136" s="18">
        <f t="shared" si="65"/>
        <v>2.7880045391204254E-05</v>
      </c>
      <c r="AH136" s="115">
        <f t="shared" si="66"/>
        <v>1.2164617262221184E-05</v>
      </c>
      <c r="AJ136" s="1">
        <f t="shared" si="67"/>
        <v>85</v>
      </c>
      <c r="AK136" s="87">
        <f t="shared" si="68"/>
        <v>0.9961946980917455</v>
      </c>
      <c r="AL136" s="87">
        <f t="shared" si="69"/>
        <v>0.00166</v>
      </c>
      <c r="AM136" s="87">
        <f t="shared" si="70"/>
        <v>0.00059</v>
      </c>
      <c r="AN136" s="115">
        <f t="shared" si="71"/>
        <v>0.9796948756309547</v>
      </c>
      <c r="AO136" s="86">
        <f t="shared" si="72"/>
        <v>0.21830746214271812</v>
      </c>
      <c r="AP136" s="86">
        <f t="shared" si="73"/>
        <v>2.1830746214271812</v>
      </c>
      <c r="AQ136" s="104">
        <f t="shared" si="74"/>
        <v>0.9860634162858507</v>
      </c>
      <c r="AR136" s="104">
        <f t="shared" si="75"/>
        <v>-0.8361950228489547</v>
      </c>
      <c r="AV136" s="1">
        <f t="shared" si="76"/>
        <v>85</v>
      </c>
      <c r="AW136" s="87">
        <f t="shared" si="77"/>
        <v>11.430052302761348</v>
      </c>
      <c r="AX136" s="87">
        <f t="shared" si="78"/>
        <v>-1.05805</v>
      </c>
      <c r="AY136" s="87">
        <f t="shared" si="79"/>
        <v>0.09568816666666667</v>
      </c>
      <c r="AZ136" s="115">
        <f t="shared" si="80"/>
        <v>0.9851176451387147</v>
      </c>
      <c r="BA136" s="104">
        <f t="shared" si="81"/>
        <v>-0.10705870832288156</v>
      </c>
      <c r="BB136" s="104">
        <f t="shared" si="82"/>
        <v>-1.0705870832288156</v>
      </c>
      <c r="BC136" s="104">
        <f t="shared" si="83"/>
        <v>0.9850972295663345</v>
      </c>
      <c r="BD136" s="104">
        <f t="shared" si="84"/>
        <v>-0.8941662260199337</v>
      </c>
    </row>
    <row r="137" spans="8:56" ht="12.75">
      <c r="H137" s="86">
        <f t="shared" si="55"/>
        <v>1.8600000000000008</v>
      </c>
      <c r="I137" s="87">
        <f t="shared" si="48"/>
        <v>0.2695129442179165</v>
      </c>
      <c r="J137" s="88">
        <f t="shared" si="56"/>
        <v>23</v>
      </c>
      <c r="K137" s="3">
        <f t="shared" si="85"/>
      </c>
      <c r="M137" s="101">
        <f t="shared" si="57"/>
        <v>23.3</v>
      </c>
      <c r="N137" s="101">
        <f t="shared" si="58"/>
        <v>-0.3000000000000007</v>
      </c>
      <c r="O137" s="18">
        <f t="shared" si="49"/>
        <v>0.00011342543136660943</v>
      </c>
      <c r="P137" s="1" t="str">
        <f t="shared" si="50"/>
        <v> </v>
      </c>
      <c r="S137" s="86">
        <f t="shared" si="59"/>
        <v>1.8600000000000008</v>
      </c>
      <c r="T137" s="87">
        <f t="shared" si="51"/>
        <v>0.2695129442179165</v>
      </c>
      <c r="U137" s="88">
        <f t="shared" si="60"/>
        <v>23</v>
      </c>
      <c r="V137" s="3">
        <f t="shared" si="86"/>
      </c>
      <c r="W137" s="101">
        <f t="shared" si="61"/>
        <v>23.3</v>
      </c>
      <c r="X137" s="101">
        <f t="shared" si="52"/>
        <v>-0.3000000000000007</v>
      </c>
      <c r="Y137" s="18">
        <f t="shared" si="53"/>
        <v>-0.00011342543136660943</v>
      </c>
      <c r="Z137" s="1" t="str">
        <f t="shared" si="54"/>
        <v> </v>
      </c>
      <c r="AB137" s="1">
        <f t="shared" si="62"/>
        <v>86</v>
      </c>
      <c r="AC137" s="87">
        <f t="shared" si="63"/>
        <v>0.9975640502598242</v>
      </c>
      <c r="AD137" s="87">
        <f t="shared" si="64"/>
        <v>0.0010592101460972971</v>
      </c>
      <c r="AE137" s="115">
        <f t="shared" si="87"/>
        <v>0.0013693521680786525</v>
      </c>
      <c r="AF137" s="115">
        <f t="shared" si="88"/>
        <v>0.0005965638364036437</v>
      </c>
      <c r="AG137" s="18">
        <f t="shared" si="65"/>
        <v>2.2822536134644207E-05</v>
      </c>
      <c r="AH137" s="115">
        <f t="shared" si="66"/>
        <v>9.942730606727394E-06</v>
      </c>
      <c r="AJ137" s="1">
        <f t="shared" si="67"/>
        <v>86</v>
      </c>
      <c r="AK137" s="87">
        <f t="shared" si="68"/>
        <v>0.9975640502598242</v>
      </c>
      <c r="AL137" s="87">
        <f t="shared" si="69"/>
        <v>0.00106</v>
      </c>
      <c r="AM137" s="87">
        <f t="shared" si="70"/>
        <v>0.00045233333333333334</v>
      </c>
      <c r="AN137" s="115">
        <f t="shared" si="71"/>
        <v>0.969760890610317</v>
      </c>
      <c r="AO137" s="86">
        <f t="shared" si="72"/>
        <v>0.8143465633809797</v>
      </c>
      <c r="AP137" s="86">
        <f t="shared" si="73"/>
        <v>8.143465633809797</v>
      </c>
      <c r="AQ137" s="104">
        <f t="shared" si="74"/>
        <v>0.97125080125308</v>
      </c>
      <c r="AR137" s="104">
        <f t="shared" si="75"/>
        <v>-1.724951924815194</v>
      </c>
      <c r="AV137" s="1">
        <f t="shared" si="76"/>
        <v>86</v>
      </c>
      <c r="AW137" s="87">
        <f t="shared" si="77"/>
        <v>14.300666256711942</v>
      </c>
      <c r="AX137" s="87">
        <f t="shared" si="78"/>
        <v>-1.15536</v>
      </c>
      <c r="AY137" s="87">
        <f t="shared" si="79"/>
        <v>0.12315266666666669</v>
      </c>
      <c r="AZ137" s="115">
        <f t="shared" si="80"/>
        <v>0.9855437055230283</v>
      </c>
      <c r="BA137" s="104">
        <f t="shared" si="81"/>
        <v>-0.13262233138169677</v>
      </c>
      <c r="BB137" s="104">
        <f t="shared" si="82"/>
        <v>-1.3262233138169677</v>
      </c>
      <c r="BC137" s="104">
        <f t="shared" si="83"/>
        <v>0.9855094752149111</v>
      </c>
      <c r="BD137" s="104">
        <f t="shared" si="84"/>
        <v>-0.8694314871053379</v>
      </c>
    </row>
    <row r="138" spans="8:56" ht="12.75">
      <c r="H138" s="86">
        <f t="shared" si="55"/>
        <v>1.8700000000000008</v>
      </c>
      <c r="I138" s="87">
        <f t="shared" si="48"/>
        <v>0.27184160653649914</v>
      </c>
      <c r="J138" s="88">
        <f t="shared" si="56"/>
        <v>23</v>
      </c>
      <c r="K138" s="3">
        <f t="shared" si="85"/>
      </c>
      <c r="M138" s="101">
        <f t="shared" si="57"/>
        <v>23.2</v>
      </c>
      <c r="N138" s="101">
        <f t="shared" si="58"/>
        <v>-0.1999999999999993</v>
      </c>
      <c r="O138" s="18">
        <f t="shared" si="49"/>
        <v>6.564814873977198E-05</v>
      </c>
      <c r="P138" s="1" t="str">
        <f t="shared" si="50"/>
        <v> </v>
      </c>
      <c r="S138" s="86">
        <f t="shared" si="59"/>
        <v>1.8700000000000008</v>
      </c>
      <c r="T138" s="87">
        <f t="shared" si="51"/>
        <v>0.27184160653649914</v>
      </c>
      <c r="U138" s="88">
        <f t="shared" si="60"/>
        <v>23</v>
      </c>
      <c r="V138" s="3">
        <f t="shared" si="86"/>
      </c>
      <c r="W138" s="101">
        <f t="shared" si="61"/>
        <v>23.2</v>
      </c>
      <c r="X138" s="101">
        <f t="shared" si="52"/>
        <v>-0.1999999999999993</v>
      </c>
      <c r="Y138" s="18">
        <f t="shared" si="53"/>
        <v>-6.564814873977198E-05</v>
      </c>
      <c r="Z138" s="1" t="str">
        <f t="shared" si="54"/>
        <v> </v>
      </c>
      <c r="AB138" s="1">
        <f t="shared" si="62"/>
        <v>87</v>
      </c>
      <c r="AC138" s="87">
        <f t="shared" si="63"/>
        <v>0.9986295347545738</v>
      </c>
      <c r="AD138" s="87">
        <f t="shared" si="64"/>
        <v>0.0005955937072498928</v>
      </c>
      <c r="AE138" s="115">
        <f t="shared" si="87"/>
        <v>0.0010654844947496356</v>
      </c>
      <c r="AF138" s="115">
        <f t="shared" si="88"/>
        <v>0.0004636164388474043</v>
      </c>
      <c r="AG138" s="18">
        <f t="shared" si="65"/>
        <v>1.7758074912493928E-05</v>
      </c>
      <c r="AH138" s="115">
        <f t="shared" si="66"/>
        <v>7.726940647456738E-06</v>
      </c>
      <c r="AJ138" s="1">
        <f t="shared" si="67"/>
        <v>87</v>
      </c>
      <c r="AK138" s="87">
        <f t="shared" si="68"/>
        <v>0.9986295347545738</v>
      </c>
      <c r="AL138" s="87">
        <f t="shared" si="69"/>
        <v>0.0006</v>
      </c>
      <c r="AM138" s="87">
        <f t="shared" si="70"/>
        <v>0.0003343333333333333</v>
      </c>
      <c r="AN138" s="115">
        <f t="shared" si="71"/>
        <v>0.9961291428737695</v>
      </c>
      <c r="AO138" s="86">
        <f t="shared" si="72"/>
        <v>-0.7677485724261714</v>
      </c>
      <c r="AP138" s="86">
        <f t="shared" si="73"/>
        <v>-7.6774857242617145</v>
      </c>
      <c r="AQ138" s="104">
        <f t="shared" si="74"/>
        <v>1.0072008295109736</v>
      </c>
      <c r="AR138" s="104">
        <f t="shared" si="75"/>
        <v>0.4320497706584163</v>
      </c>
      <c r="AV138" s="1">
        <f t="shared" si="76"/>
        <v>87</v>
      </c>
      <c r="AW138" s="87">
        <f t="shared" si="77"/>
        <v>19.08113668772816</v>
      </c>
      <c r="AX138" s="87">
        <f t="shared" si="78"/>
        <v>-1.2806</v>
      </c>
      <c r="AY138" s="87">
        <f t="shared" si="79"/>
        <v>0.17338133333333336</v>
      </c>
      <c r="AZ138" s="115">
        <f t="shared" si="80"/>
        <v>0.9864498174554797</v>
      </c>
      <c r="BA138" s="104">
        <f t="shared" si="81"/>
        <v>-0.18698904732877963</v>
      </c>
      <c r="BB138" s="104">
        <f t="shared" si="82"/>
        <v>-1.8698904732877963</v>
      </c>
      <c r="BC138" s="104">
        <f t="shared" si="83"/>
        <v>0.9864790710204229</v>
      </c>
      <c r="BD138" s="104">
        <f t="shared" si="84"/>
        <v>-0.8112557387746264</v>
      </c>
    </row>
    <row r="139" spans="8:56" ht="12.75">
      <c r="H139" s="86">
        <f t="shared" si="55"/>
        <v>1.8800000000000008</v>
      </c>
      <c r="I139" s="87">
        <f t="shared" si="48"/>
        <v>0.27415784926368003</v>
      </c>
      <c r="J139" s="88">
        <f t="shared" si="56"/>
        <v>23</v>
      </c>
      <c r="K139" s="3">
        <f t="shared" si="85"/>
      </c>
      <c r="M139" s="101">
        <f t="shared" si="57"/>
        <v>23</v>
      </c>
      <c r="N139" s="101">
        <f t="shared" si="58"/>
        <v>0</v>
      </c>
      <c r="O139" s="18">
        <f t="shared" si="49"/>
        <v>1.787086611271249E-05</v>
      </c>
      <c r="P139" s="1" t="str">
        <f t="shared" si="50"/>
        <v> </v>
      </c>
      <c r="S139" s="86">
        <f t="shared" si="59"/>
        <v>1.8800000000000008</v>
      </c>
      <c r="T139" s="87">
        <f t="shared" si="51"/>
        <v>0.27415784926368003</v>
      </c>
      <c r="U139" s="88">
        <f t="shared" si="60"/>
        <v>23</v>
      </c>
      <c r="V139" s="3">
        <f t="shared" si="86"/>
      </c>
      <c r="W139" s="101">
        <f t="shared" si="61"/>
        <v>23</v>
      </c>
      <c r="X139" s="101">
        <f t="shared" si="52"/>
        <v>0</v>
      </c>
      <c r="Y139" s="18">
        <f t="shared" si="53"/>
        <v>-1.787086611271249E-05</v>
      </c>
      <c r="Z139" s="1" t="str">
        <f t="shared" si="54"/>
        <v> </v>
      </c>
      <c r="AB139" s="1">
        <f t="shared" si="62"/>
        <v>88</v>
      </c>
      <c r="AC139" s="87">
        <f t="shared" si="63"/>
        <v>0.9993908270190958</v>
      </c>
      <c r="AD139" s="87">
        <f t="shared" si="64"/>
        <v>0.0002646410784149058</v>
      </c>
      <c r="AE139" s="115">
        <f t="shared" si="87"/>
        <v>0.0007612922645219289</v>
      </c>
      <c r="AF139" s="115">
        <f t="shared" si="88"/>
        <v>0.00033095262883498704</v>
      </c>
      <c r="AG139" s="18">
        <f t="shared" si="65"/>
        <v>1.2688204408698816E-05</v>
      </c>
      <c r="AH139" s="115">
        <f t="shared" si="66"/>
        <v>5.515877147249784E-06</v>
      </c>
      <c r="AJ139" s="1">
        <f t="shared" si="67"/>
        <v>88</v>
      </c>
      <c r="AK139" s="87">
        <f t="shared" si="68"/>
        <v>0.9993908270190958</v>
      </c>
      <c r="AL139" s="87">
        <f t="shared" si="69"/>
        <v>0.00026</v>
      </c>
      <c r="AM139" s="87">
        <f t="shared" si="70"/>
        <v>0.0001868333333333333</v>
      </c>
      <c r="AN139" s="115">
        <f t="shared" si="71"/>
        <v>0.9483047437468741</v>
      </c>
      <c r="AO139" s="86">
        <f t="shared" si="72"/>
        <v>2.1017153751875526</v>
      </c>
      <c r="AP139" s="86">
        <f t="shared" si="73"/>
        <v>21.017153751875526</v>
      </c>
      <c r="AQ139" s="104">
        <f t="shared" si="74"/>
        <v>0.9306934478651491</v>
      </c>
      <c r="AR139" s="104">
        <f t="shared" si="75"/>
        <v>-4.158393128091056</v>
      </c>
      <c r="AV139" s="1">
        <f t="shared" si="76"/>
        <v>88</v>
      </c>
      <c r="AW139" s="87">
        <f t="shared" si="77"/>
        <v>28.636253282915515</v>
      </c>
      <c r="AX139" s="87">
        <f t="shared" si="78"/>
        <v>-1.45692</v>
      </c>
      <c r="AY139" s="87">
        <f t="shared" si="79"/>
        <v>0.2961406666666668</v>
      </c>
      <c r="AZ139" s="115">
        <f t="shared" si="80"/>
        <v>0.9883813346530133</v>
      </c>
      <c r="BA139" s="104">
        <f t="shared" si="81"/>
        <v>-0.3028800791807953</v>
      </c>
      <c r="BB139" s="104">
        <f t="shared" si="82"/>
        <v>-3.028800791807953</v>
      </c>
      <c r="BC139" s="104">
        <f t="shared" si="83"/>
        <v>0.9883638264048128</v>
      </c>
      <c r="BD139" s="104">
        <f t="shared" si="84"/>
        <v>-0.6981704157112318</v>
      </c>
    </row>
    <row r="140" spans="8:56" ht="12.75">
      <c r="H140" s="86">
        <f t="shared" si="55"/>
        <v>1.8900000000000008</v>
      </c>
      <c r="I140" s="87">
        <f t="shared" si="48"/>
        <v>0.27646180417324434</v>
      </c>
      <c r="J140" s="88">
        <f t="shared" si="56"/>
        <v>23</v>
      </c>
      <c r="K140" s="3">
        <f t="shared" si="85"/>
      </c>
      <c r="M140" s="101">
        <f t="shared" si="57"/>
        <v>22.9</v>
      </c>
      <c r="N140" s="101">
        <f t="shared" si="58"/>
        <v>0.10000000000000142</v>
      </c>
      <c r="O140" s="18">
        <f t="shared" si="49"/>
        <v>2.9906416514347E-05</v>
      </c>
      <c r="P140" s="1" t="str">
        <f t="shared" si="50"/>
        <v> </v>
      </c>
      <c r="S140" s="86">
        <f t="shared" si="59"/>
        <v>1.8900000000000008</v>
      </c>
      <c r="T140" s="87">
        <f t="shared" si="51"/>
        <v>0.27646180417324434</v>
      </c>
      <c r="U140" s="88">
        <f t="shared" si="60"/>
        <v>23</v>
      </c>
      <c r="V140" s="3">
        <f t="shared" si="86"/>
      </c>
      <c r="W140" s="101">
        <f t="shared" si="61"/>
        <v>22.9</v>
      </c>
      <c r="X140" s="101">
        <f t="shared" si="52"/>
        <v>0.10000000000000142</v>
      </c>
      <c r="Y140" s="18">
        <f t="shared" si="53"/>
        <v>2.9906416514347E-05</v>
      </c>
      <c r="Z140" s="1" t="str">
        <f t="shared" si="54"/>
        <v> </v>
      </c>
      <c r="AB140" s="1">
        <f t="shared" si="62"/>
        <v>89</v>
      </c>
      <c r="AC140" s="87">
        <f t="shared" si="63"/>
        <v>0.9998476951563913</v>
      </c>
      <c r="AD140" s="87">
        <f t="shared" si="64"/>
        <v>6.615019077152172E-05</v>
      </c>
      <c r="AE140" s="115">
        <f t="shared" si="87"/>
        <v>0.00045686813729550746</v>
      </c>
      <c r="AF140" s="115">
        <f t="shared" si="88"/>
        <v>0.00019849088764338407</v>
      </c>
      <c r="AG140" s="18">
        <f t="shared" si="65"/>
        <v>7.614468954925125E-06</v>
      </c>
      <c r="AH140" s="115">
        <f t="shared" si="66"/>
        <v>3.3081814607230676E-06</v>
      </c>
      <c r="AJ140" s="1">
        <f t="shared" si="67"/>
        <v>89</v>
      </c>
      <c r="AK140" s="87">
        <f t="shared" si="68"/>
        <v>0.9998476951563913</v>
      </c>
      <c r="AL140" s="87">
        <f t="shared" si="69"/>
        <v>7E-05</v>
      </c>
      <c r="AM140" s="87">
        <f t="shared" si="70"/>
        <v>6.883333333333333E-05</v>
      </c>
      <c r="AN140" s="115">
        <f t="shared" si="71"/>
        <v>0.8671937007336936</v>
      </c>
      <c r="AO140" s="86">
        <f t="shared" si="72"/>
        <v>6.968377955978383</v>
      </c>
      <c r="AP140" s="86">
        <f t="shared" si="73"/>
        <v>69.68377955978383</v>
      </c>
      <c r="AQ140" s="104">
        <f t="shared" si="74"/>
        <v>0.8958796973371586</v>
      </c>
      <c r="AR140" s="104">
        <f t="shared" si="75"/>
        <v>-6.247218159770483</v>
      </c>
      <c r="AV140" s="1">
        <f t="shared" si="76"/>
        <v>89</v>
      </c>
      <c r="AW140" s="87">
        <f t="shared" si="77"/>
        <v>57.289961630759144</v>
      </c>
      <c r="AX140" s="87">
        <f t="shared" si="78"/>
        <v>-1.75808</v>
      </c>
      <c r="AY140" s="87">
        <f t="shared" si="79"/>
        <v>14.213847333333332</v>
      </c>
      <c r="AZ140" s="115">
        <f t="shared" si="80"/>
        <v>1</v>
      </c>
      <c r="BA140" s="104">
        <f t="shared" si="81"/>
        <v>-1</v>
      </c>
      <c r="BB140" s="104">
        <f t="shared" si="82"/>
        <v>-10</v>
      </c>
      <c r="BC140" s="104">
        <f t="shared" si="83"/>
        <v>0.9999966190845475</v>
      </c>
      <c r="BD140" s="104">
        <f t="shared" si="84"/>
        <v>-0.00020285492715288456</v>
      </c>
    </row>
    <row r="141" spans="8:56" ht="12.75">
      <c r="H141" s="86">
        <f t="shared" si="55"/>
        <v>1.9000000000000008</v>
      </c>
      <c r="I141" s="87">
        <f t="shared" si="48"/>
        <v>0.27875360095282914</v>
      </c>
      <c r="J141" s="88">
        <f t="shared" si="56"/>
        <v>23</v>
      </c>
      <c r="K141" s="3">
        <f t="shared" si="85"/>
      </c>
      <c r="M141" s="101">
        <f t="shared" si="57"/>
        <v>22.8</v>
      </c>
      <c r="N141" s="101">
        <f t="shared" si="58"/>
        <v>0.1999999999999993</v>
      </c>
      <c r="O141" s="18">
        <f t="shared" si="49"/>
        <v>7.768369914140649E-05</v>
      </c>
      <c r="P141" s="1" t="str">
        <f t="shared" si="50"/>
        <v> </v>
      </c>
      <c r="S141" s="86">
        <f t="shared" si="59"/>
        <v>1.9000000000000008</v>
      </c>
      <c r="T141" s="87">
        <f t="shared" si="51"/>
        <v>0.27875360095282914</v>
      </c>
      <c r="U141" s="88">
        <f t="shared" si="60"/>
        <v>23</v>
      </c>
      <c r="V141" s="3">
        <f t="shared" si="86"/>
      </c>
      <c r="W141" s="101">
        <f t="shared" si="61"/>
        <v>22.8</v>
      </c>
      <c r="X141" s="101">
        <f t="shared" si="52"/>
        <v>0.1999999999999993</v>
      </c>
      <c r="Y141" s="18">
        <f t="shared" si="53"/>
        <v>7.768369914140649E-05</v>
      </c>
      <c r="Z141" s="1" t="str">
        <f t="shared" si="54"/>
        <v> </v>
      </c>
      <c r="AB141" s="1">
        <f t="shared" si="62"/>
        <v>90</v>
      </c>
      <c r="AC141" s="87">
        <f t="shared" si="63"/>
        <v>1</v>
      </c>
      <c r="AD141" s="87">
        <f t="shared" si="64"/>
        <v>0</v>
      </c>
      <c r="AE141" s="115">
        <f t="shared" si="87"/>
        <v>0.00015230484360873042</v>
      </c>
      <c r="AF141" s="115">
        <f t="shared" si="88"/>
        <v>6.615019077152172E-05</v>
      </c>
      <c r="AG141" s="18">
        <f t="shared" si="65"/>
        <v>2.538414060145507E-06</v>
      </c>
      <c r="AH141" s="115">
        <f t="shared" si="66"/>
        <v>1.102503179525362E-06</v>
      </c>
      <c r="AJ141" s="1">
        <f t="shared" si="67"/>
        <v>90</v>
      </c>
      <c r="AK141" s="87">
        <f t="shared" si="68"/>
        <v>1</v>
      </c>
      <c r="AL141" s="87">
        <f t="shared" si="69"/>
        <v>0</v>
      </c>
      <c r="AM141" s="87">
        <f t="shared" si="70"/>
        <v>0</v>
      </c>
      <c r="AN141" s="115">
        <f t="shared" si="71"/>
        <v>0</v>
      </c>
      <c r="AO141" s="86">
        <f t="shared" si="72"/>
        <v>59</v>
      </c>
      <c r="AP141" s="86">
        <f t="shared" si="73"/>
        <v>590</v>
      </c>
      <c r="AQ141" s="104">
        <f t="shared" si="74"/>
        <v>0</v>
      </c>
      <c r="AR141" s="104">
        <f t="shared" si="75"/>
        <v>-60</v>
      </c>
      <c r="AV141" s="1">
        <f t="shared" si="76"/>
        <v>90</v>
      </c>
      <c r="AW141" s="87">
        <f t="shared" si="77"/>
        <v>16324552277619072</v>
      </c>
      <c r="AX141" s="87">
        <f t="shared" si="78"/>
        <v>-16.21284</v>
      </c>
      <c r="AY141" s="87">
        <f t="shared" si="79"/>
        <v>-15.942625999999999</v>
      </c>
      <c r="AZ141" s="115">
        <f t="shared" si="80"/>
        <v>-28.225446149241712</v>
      </c>
      <c r="BA141" s="104">
        <f t="shared" si="81"/>
        <v>1752.5267689545028</v>
      </c>
      <c r="BB141" s="104">
        <f t="shared" si="82"/>
        <v>17525.267689545028</v>
      </c>
      <c r="BC141" s="104">
        <f t="shared" si="83"/>
        <v>28.22544614924171</v>
      </c>
      <c r="BD141" s="104">
        <f t="shared" si="84"/>
        <v>1633.5267689545026</v>
      </c>
    </row>
    <row r="142" spans="8:26" ht="12.75">
      <c r="H142" s="86">
        <f t="shared" si="55"/>
        <v>1.9100000000000008</v>
      </c>
      <c r="I142" s="87">
        <f t="shared" si="48"/>
        <v>0.2810333672477277</v>
      </c>
      <c r="J142" s="88">
        <f t="shared" si="56"/>
        <v>23</v>
      </c>
      <c r="K142" s="3">
        <f t="shared" si="85"/>
      </c>
      <c r="M142" s="101">
        <f t="shared" si="57"/>
        <v>22.7</v>
      </c>
      <c r="N142" s="101">
        <f t="shared" si="58"/>
        <v>0.3000000000000007</v>
      </c>
      <c r="O142" s="18">
        <f t="shared" si="49"/>
        <v>0.00012546098176846598</v>
      </c>
      <c r="P142" s="1" t="str">
        <f t="shared" si="50"/>
        <v> </v>
      </c>
      <c r="S142" s="86">
        <f t="shared" si="59"/>
        <v>1.9100000000000008</v>
      </c>
      <c r="T142" s="87">
        <f t="shared" si="51"/>
        <v>0.2810333672477277</v>
      </c>
      <c r="U142" s="88">
        <f t="shared" si="60"/>
        <v>23</v>
      </c>
      <c r="V142" s="3">
        <f t="shared" si="86"/>
      </c>
      <c r="W142" s="101">
        <f t="shared" si="61"/>
        <v>22.7</v>
      </c>
      <c r="X142" s="101">
        <f t="shared" si="52"/>
        <v>0.3000000000000007</v>
      </c>
      <c r="Y142" s="18">
        <f t="shared" si="53"/>
        <v>0.00012546098176846598</v>
      </c>
      <c r="Z142" s="1" t="str">
        <f t="shared" si="54"/>
        <v> </v>
      </c>
    </row>
    <row r="143" spans="8:26" ht="12.75">
      <c r="H143" s="86">
        <f t="shared" si="55"/>
        <v>1.9200000000000008</v>
      </c>
      <c r="I143" s="87">
        <f t="shared" si="48"/>
        <v>0.2833012287035498</v>
      </c>
      <c r="J143" s="88">
        <f t="shared" si="56"/>
        <v>23</v>
      </c>
      <c r="K143" s="3">
        <f t="shared" si="85"/>
      </c>
      <c r="M143" s="101">
        <f t="shared" si="57"/>
        <v>22.6</v>
      </c>
      <c r="N143" s="101">
        <f t="shared" si="58"/>
        <v>0.3999999999999986</v>
      </c>
      <c r="O143" s="18">
        <f t="shared" si="49"/>
        <v>0.00017323826439552548</v>
      </c>
      <c r="P143" s="1" t="str">
        <f t="shared" si="50"/>
        <v> </v>
      </c>
      <c r="S143" s="86">
        <f t="shared" si="59"/>
        <v>1.9200000000000008</v>
      </c>
      <c r="T143" s="87">
        <f t="shared" si="51"/>
        <v>0.2833012287035498</v>
      </c>
      <c r="U143" s="88">
        <f t="shared" si="60"/>
        <v>23</v>
      </c>
      <c r="V143" s="3">
        <f t="shared" si="86"/>
      </c>
      <c r="W143" s="101">
        <f t="shared" si="61"/>
        <v>22.6</v>
      </c>
      <c r="X143" s="101">
        <f t="shared" si="52"/>
        <v>0.3999999999999986</v>
      </c>
      <c r="Y143" s="18">
        <f t="shared" si="53"/>
        <v>0.00017323826439552548</v>
      </c>
      <c r="Z143" s="1" t="str">
        <f t="shared" si="54"/>
        <v> </v>
      </c>
    </row>
    <row r="144" spans="8:26" ht="12.75">
      <c r="H144" s="86">
        <f t="shared" si="55"/>
        <v>1.9300000000000008</v>
      </c>
      <c r="I144" s="87">
        <f t="shared" si="48"/>
        <v>0.28555730900777393</v>
      </c>
      <c r="J144" s="88">
        <f t="shared" si="56"/>
        <v>22</v>
      </c>
      <c r="K144" s="3" t="str">
        <f t="shared" si="85"/>
        <v>Yes</v>
      </c>
      <c r="M144" s="101">
        <f t="shared" si="57"/>
        <v>22.4</v>
      </c>
      <c r="N144" s="101">
        <f t="shared" si="58"/>
        <v>-0.3999999999999986</v>
      </c>
      <c r="O144" s="18">
        <f t="shared" si="49"/>
        <v>0.00018081274178505247</v>
      </c>
      <c r="P144" s="1" t="str">
        <f t="shared" si="50"/>
        <v> </v>
      </c>
      <c r="S144" s="86">
        <f t="shared" si="59"/>
        <v>1.9300000000000008</v>
      </c>
      <c r="T144" s="87">
        <f t="shared" si="51"/>
        <v>0.28555730900777393</v>
      </c>
      <c r="U144" s="88">
        <f t="shared" si="60"/>
        <v>22</v>
      </c>
      <c r="V144" s="3" t="str">
        <f t="shared" si="86"/>
        <v>Yes</v>
      </c>
      <c r="W144" s="101">
        <f t="shared" si="61"/>
        <v>22.4</v>
      </c>
      <c r="X144" s="101">
        <f t="shared" si="52"/>
        <v>-0.3999999999999986</v>
      </c>
      <c r="Y144" s="18">
        <f t="shared" si="53"/>
        <v>-0.00018081274178505247</v>
      </c>
      <c r="Z144" s="1" t="str">
        <f t="shared" si="54"/>
        <v> </v>
      </c>
    </row>
    <row r="145" spans="8:26" ht="12.75">
      <c r="H145" s="86">
        <f t="shared" si="55"/>
        <v>1.9400000000000008</v>
      </c>
      <c r="I145" s="87">
        <f t="shared" si="48"/>
        <v>0.28780172993022624</v>
      </c>
      <c r="J145" s="88">
        <f t="shared" si="56"/>
        <v>22</v>
      </c>
      <c r="K145" s="3">
        <f t="shared" si="85"/>
      </c>
      <c r="M145" s="101">
        <f t="shared" si="57"/>
        <v>22.3</v>
      </c>
      <c r="N145" s="101">
        <f t="shared" si="58"/>
        <v>-0.3000000000000007</v>
      </c>
      <c r="O145" s="18">
        <f t="shared" si="49"/>
        <v>0.00013511747101691007</v>
      </c>
      <c r="P145" s="1" t="str">
        <f t="shared" si="50"/>
        <v> </v>
      </c>
      <c r="S145" s="86">
        <f t="shared" si="59"/>
        <v>1.9400000000000008</v>
      </c>
      <c r="T145" s="87">
        <f t="shared" si="51"/>
        <v>0.28780172993022624</v>
      </c>
      <c r="U145" s="88">
        <f t="shared" si="60"/>
        <v>22</v>
      </c>
      <c r="V145" s="3">
        <f t="shared" si="86"/>
      </c>
      <c r="W145" s="101">
        <f t="shared" si="61"/>
        <v>22.3</v>
      </c>
      <c r="X145" s="101">
        <f t="shared" si="52"/>
        <v>-0.3000000000000007</v>
      </c>
      <c r="Y145" s="18">
        <f t="shared" si="53"/>
        <v>-0.00013511747101691007</v>
      </c>
      <c r="Z145" s="1" t="str">
        <f t="shared" si="54"/>
        <v> </v>
      </c>
    </row>
    <row r="146" spans="8:26" ht="12.75">
      <c r="H146" s="86">
        <f t="shared" si="55"/>
        <v>1.9500000000000008</v>
      </c>
      <c r="I146" s="87">
        <f t="shared" si="48"/>
        <v>0.2900346113625182</v>
      </c>
      <c r="J146" s="88">
        <f t="shared" si="56"/>
        <v>22</v>
      </c>
      <c r="K146" s="3">
        <f t="shared" si="85"/>
      </c>
      <c r="M146" s="101">
        <f t="shared" si="57"/>
        <v>22.2</v>
      </c>
      <c r="N146" s="101">
        <f t="shared" si="58"/>
        <v>-0.1999999999999993</v>
      </c>
      <c r="O146" s="18">
        <f t="shared" si="49"/>
        <v>8.942220024921177E-05</v>
      </c>
      <c r="P146" s="1" t="str">
        <f t="shared" si="50"/>
        <v> </v>
      </c>
      <c r="S146" s="86">
        <f t="shared" si="59"/>
        <v>1.9500000000000008</v>
      </c>
      <c r="T146" s="87">
        <f t="shared" si="51"/>
        <v>0.2900346113625182</v>
      </c>
      <c r="U146" s="88">
        <f t="shared" si="60"/>
        <v>22</v>
      </c>
      <c r="V146" s="3">
        <f t="shared" si="86"/>
      </c>
      <c r="W146" s="101">
        <f t="shared" si="61"/>
        <v>22.2</v>
      </c>
      <c r="X146" s="101">
        <f t="shared" si="52"/>
        <v>-0.1999999999999993</v>
      </c>
      <c r="Y146" s="18">
        <f t="shared" si="53"/>
        <v>-8.942220024921177E-05</v>
      </c>
      <c r="Z146" s="1" t="str">
        <f t="shared" si="54"/>
        <v> </v>
      </c>
    </row>
    <row r="147" spans="8:26" ht="12.75">
      <c r="H147" s="86">
        <f t="shared" si="55"/>
        <v>1.9600000000000009</v>
      </c>
      <c r="I147" s="87">
        <f t="shared" si="48"/>
        <v>0.29225607135647624</v>
      </c>
      <c r="J147" s="88">
        <f t="shared" si="56"/>
        <v>22</v>
      </c>
      <c r="K147" s="3">
        <f t="shared" si="85"/>
      </c>
      <c r="M147" s="101">
        <f t="shared" si="57"/>
        <v>22.1</v>
      </c>
      <c r="N147" s="101">
        <f t="shared" si="58"/>
        <v>-0.10000000000000142</v>
      </c>
      <c r="O147" s="18">
        <f t="shared" si="49"/>
        <v>4.3726929481069376E-05</v>
      </c>
      <c r="P147" s="1" t="str">
        <f t="shared" si="50"/>
        <v> </v>
      </c>
      <c r="S147" s="86">
        <f t="shared" si="59"/>
        <v>1.9600000000000009</v>
      </c>
      <c r="T147" s="87">
        <f t="shared" si="51"/>
        <v>0.29225607135647624</v>
      </c>
      <c r="U147" s="88">
        <f t="shared" si="60"/>
        <v>22</v>
      </c>
      <c r="V147" s="3">
        <f t="shared" si="86"/>
      </c>
      <c r="W147" s="101">
        <f t="shared" si="61"/>
        <v>22.1</v>
      </c>
      <c r="X147" s="101">
        <f t="shared" si="52"/>
        <v>-0.10000000000000142</v>
      </c>
      <c r="Y147" s="18">
        <f t="shared" si="53"/>
        <v>-4.3726929481069376E-05</v>
      </c>
      <c r="Z147" s="1" t="str">
        <f t="shared" si="54"/>
        <v> </v>
      </c>
    </row>
    <row r="148" spans="8:26" ht="12.75">
      <c r="H148" s="86">
        <f t="shared" si="55"/>
        <v>1.9700000000000009</v>
      </c>
      <c r="I148" s="87">
        <f t="shared" si="48"/>
        <v>0.2944662261615931</v>
      </c>
      <c r="J148" s="88">
        <f t="shared" si="56"/>
        <v>22</v>
      </c>
      <c r="K148" s="3">
        <f t="shared" si="85"/>
      </c>
      <c r="M148" s="101">
        <f t="shared" si="57"/>
        <v>22</v>
      </c>
      <c r="N148" s="101">
        <f t="shared" si="58"/>
        <v>0</v>
      </c>
      <c r="O148" s="18">
        <f t="shared" si="49"/>
        <v>1.968341286850972E-06</v>
      </c>
      <c r="P148" s="1" t="str">
        <f t="shared" si="50"/>
        <v> </v>
      </c>
      <c r="S148" s="86">
        <f t="shared" si="59"/>
        <v>1.9700000000000009</v>
      </c>
      <c r="T148" s="87">
        <f t="shared" si="51"/>
        <v>0.2944662261615931</v>
      </c>
      <c r="U148" s="88">
        <f t="shared" si="60"/>
        <v>22</v>
      </c>
      <c r="V148" s="3">
        <f t="shared" si="86"/>
      </c>
      <c r="W148" s="101">
        <f t="shared" si="61"/>
        <v>22</v>
      </c>
      <c r="X148" s="101">
        <f>ROUND(-100000*(T148-T149)/10,0)-W148</f>
        <v>0</v>
      </c>
      <c r="Y148" s="18">
        <f t="shared" si="53"/>
        <v>1.968341286850972E-06</v>
      </c>
      <c r="Z148" s="1" t="str">
        <f t="shared" si="54"/>
        <v> </v>
      </c>
    </row>
    <row r="149" spans="8:26" ht="12.75">
      <c r="H149" s="86">
        <f t="shared" si="55"/>
        <v>1.9800000000000009</v>
      </c>
      <c r="I149" s="87">
        <f t="shared" si="48"/>
        <v>0.2966651902615313</v>
      </c>
      <c r="J149" s="88">
        <f t="shared" si="56"/>
        <v>22</v>
      </c>
      <c r="K149" s="3">
        <f t="shared" si="85"/>
      </c>
      <c r="M149" s="101">
        <f t="shared" si="57"/>
        <v>21.9</v>
      </c>
      <c r="N149" s="101">
        <f t="shared" si="58"/>
        <v>0.10000000000000142</v>
      </c>
      <c r="O149" s="18">
        <f t="shared" si="49"/>
        <v>4.766361205477132E-05</v>
      </c>
      <c r="P149" s="1" t="str">
        <f t="shared" si="50"/>
        <v> </v>
      </c>
      <c r="S149" s="86">
        <f t="shared" si="59"/>
        <v>1.9800000000000009</v>
      </c>
      <c r="T149" s="87">
        <f t="shared" si="51"/>
        <v>0.2966651902615313</v>
      </c>
      <c r="U149" s="88">
        <f t="shared" si="60"/>
        <v>22</v>
      </c>
      <c r="V149" s="3">
        <f t="shared" si="86"/>
      </c>
      <c r="W149" s="101">
        <f t="shared" si="61"/>
        <v>21.9</v>
      </c>
      <c r="X149" s="101">
        <f>ROUND(-100000*(T149-T150)/10,0)-W149</f>
        <v>0.10000000000000142</v>
      </c>
      <c r="Y149" s="18">
        <f t="shared" si="53"/>
        <v>4.766361205477132E-05</v>
      </c>
      <c r="Z149" s="1" t="str">
        <f t="shared" si="54"/>
        <v> </v>
      </c>
    </row>
    <row r="150" spans="8:26" ht="12.75">
      <c r="H150" s="86">
        <f t="shared" si="55"/>
        <v>1.9900000000000009</v>
      </c>
      <c r="I150" s="87">
        <f t="shared" si="48"/>
        <v>0.2988530764097068</v>
      </c>
      <c r="J150" s="88">
        <f t="shared" si="56"/>
        <v>22</v>
      </c>
      <c r="K150" s="3">
        <f t="shared" si="85"/>
      </c>
      <c r="M150" s="101">
        <f t="shared" si="57"/>
        <v>21.8</v>
      </c>
      <c r="N150" s="101">
        <f t="shared" si="58"/>
        <v>0.1999999999999993</v>
      </c>
      <c r="O150" s="18">
        <f t="shared" si="49"/>
        <v>9.335888282246962E-05</v>
      </c>
      <c r="P150" s="1" t="str">
        <f t="shared" si="50"/>
        <v> </v>
      </c>
      <c r="S150" s="86">
        <f t="shared" si="59"/>
        <v>1.9900000000000009</v>
      </c>
      <c r="T150" s="87">
        <f t="shared" si="51"/>
        <v>0.2988530764097068</v>
      </c>
      <c r="U150" s="88">
        <f t="shared" si="60"/>
        <v>22</v>
      </c>
      <c r="V150" s="3">
        <f t="shared" si="86"/>
      </c>
      <c r="W150" s="101">
        <f t="shared" si="61"/>
        <v>21.8</v>
      </c>
      <c r="X150" s="101">
        <f>ROUND(-100000*(T150-T151)/10,0)-W150</f>
        <v>0.1999999999999993</v>
      </c>
      <c r="Y150" s="18">
        <f t="shared" si="53"/>
        <v>9.335888282246962E-05</v>
      </c>
      <c r="Z150" s="1" t="str">
        <f t="shared" si="54"/>
        <v> </v>
      </c>
    </row>
    <row r="151" spans="8:26" ht="12.75">
      <c r="H151" s="106">
        <f t="shared" si="55"/>
        <v>2.000000000000001</v>
      </c>
      <c r="I151" s="107">
        <f t="shared" si="48"/>
        <v>0.30102999566398136</v>
      </c>
      <c r="J151" s="108">
        <f>ROUND(-100000*(I151-I152)/20,0)</f>
        <v>22</v>
      </c>
      <c r="K151" s="109">
        <f t="shared" si="85"/>
      </c>
      <c r="L151" s="110"/>
      <c r="M151" s="111">
        <f>ROUND(-100000*(I151-I152)/20,1)</f>
        <v>21.6</v>
      </c>
      <c r="N151" s="111">
        <f>ROUND(-100000*(I151-I152)/20,0)-M151</f>
        <v>0.3999999999999986</v>
      </c>
      <c r="O151" s="112">
        <f>ABS((10^(I151+0.00019*J151))-(H151+0.019))</f>
        <v>0.000342546182491521</v>
      </c>
      <c r="P151" s="1" t="str">
        <f t="shared" si="50"/>
        <v> </v>
      </c>
      <c r="S151" s="106">
        <f t="shared" si="59"/>
        <v>2.000000000000001</v>
      </c>
      <c r="T151" s="107">
        <f t="shared" si="51"/>
        <v>0.30102999566398136</v>
      </c>
      <c r="U151" s="108">
        <f>ROUND(-100000*(T151-T152)/20,0)</f>
        <v>22</v>
      </c>
      <c r="V151" s="109">
        <f t="shared" si="86"/>
      </c>
      <c r="W151" s="111">
        <f>ROUND(-100000*(T151-T152)/20,1)</f>
        <v>21.6</v>
      </c>
      <c r="X151" s="111">
        <f aca="true" t="shared" si="89" ref="X151:X214">ROUND(-100000*(T151-T152)/20,0)-W151</f>
        <v>0.3999999999999986</v>
      </c>
      <c r="Y151" s="18">
        <f t="shared" si="53"/>
        <v>0.00013905415359038997</v>
      </c>
      <c r="Z151" s="1" t="str">
        <f t="shared" si="54"/>
        <v> </v>
      </c>
    </row>
    <row r="152" spans="8:26" ht="12.75">
      <c r="H152" s="106">
        <f>H151+0.02</f>
        <v>2.020000000000001</v>
      </c>
      <c r="I152" s="107">
        <f t="shared" si="48"/>
        <v>0.30535136944662394</v>
      </c>
      <c r="J152" s="108">
        <f aca="true" t="shared" si="90" ref="J152:J215">ROUND(-100000*(I152-I153)/20,0)</f>
        <v>21</v>
      </c>
      <c r="K152" s="109" t="str">
        <f t="shared" si="85"/>
        <v>Yes</v>
      </c>
      <c r="L152" s="110"/>
      <c r="M152" s="111">
        <f aca="true" t="shared" si="91" ref="M152:M215">ROUND(-100000*(I152-I153)/20,1)</f>
        <v>21.4</v>
      </c>
      <c r="N152" s="111">
        <f aca="true" t="shared" si="92" ref="N152:N215">ROUND(-100000*(I152-I153)/20,0)-M152</f>
        <v>-0.3999999999999986</v>
      </c>
      <c r="O152" s="112">
        <f aca="true" t="shared" si="93" ref="O152:O215">ABS((10^(I152+0.00019*J152))-(H152+0.019))</f>
        <v>0.00035611217579623045</v>
      </c>
      <c r="P152" s="1" t="str">
        <f t="shared" si="50"/>
        <v> </v>
      </c>
      <c r="S152" s="106">
        <f>S151+0.02</f>
        <v>2.020000000000001</v>
      </c>
      <c r="T152" s="107">
        <f t="shared" si="51"/>
        <v>0.30535136944662394</v>
      </c>
      <c r="U152" s="108">
        <f aca="true" t="shared" si="94" ref="U152:U215">ROUND(-100000*(T152-T153)/20,0)</f>
        <v>21</v>
      </c>
      <c r="V152" s="109" t="str">
        <f t="shared" si="86"/>
        <v>Yes</v>
      </c>
      <c r="W152" s="111">
        <f aca="true" t="shared" si="95" ref="W152:W215">ROUND(-100000*(T152-T153)/20,1)</f>
        <v>21.4</v>
      </c>
      <c r="X152" s="111">
        <f t="shared" si="89"/>
        <v>-0.3999999999999986</v>
      </c>
      <c r="Y152" s="18">
        <f t="shared" si="53"/>
        <v>-0.0001900345543508486</v>
      </c>
      <c r="Z152" s="1" t="str">
        <f t="shared" si="54"/>
        <v> </v>
      </c>
    </row>
    <row r="153" spans="8:26" ht="12.75">
      <c r="H153" s="86">
        <f aca="true" t="shared" si="96" ref="H153:H216">H152+0.02</f>
        <v>2.040000000000001</v>
      </c>
      <c r="I153" s="87">
        <f t="shared" si="48"/>
        <v>0.30963016742589894</v>
      </c>
      <c r="J153" s="88">
        <f t="shared" si="90"/>
        <v>21</v>
      </c>
      <c r="K153" s="3">
        <f t="shared" si="85"/>
      </c>
      <c r="M153" s="101">
        <f t="shared" si="91"/>
        <v>21.2</v>
      </c>
      <c r="N153" s="101">
        <f t="shared" si="92"/>
        <v>-0.1999999999999993</v>
      </c>
      <c r="O153" s="18">
        <f t="shared" si="93"/>
        <v>0.00017151922704172762</v>
      </c>
      <c r="P153" s="1" t="str">
        <f t="shared" si="50"/>
        <v> </v>
      </c>
      <c r="S153" s="86">
        <f aca="true" t="shared" si="97" ref="S153:S216">S152+0.02</f>
        <v>2.040000000000001</v>
      </c>
      <c r="T153" s="87">
        <f t="shared" si="51"/>
        <v>0.30963016742589894</v>
      </c>
      <c r="U153" s="88">
        <f t="shared" si="94"/>
        <v>21</v>
      </c>
      <c r="V153" s="3">
        <f t="shared" si="86"/>
      </c>
      <c r="W153" s="101">
        <f t="shared" si="95"/>
        <v>21.2</v>
      </c>
      <c r="X153" s="101">
        <f t="shared" si="89"/>
        <v>-0.1999999999999993</v>
      </c>
      <c r="Y153" s="18">
        <f t="shared" si="53"/>
        <v>-0.00010280717370081405</v>
      </c>
      <c r="Z153" s="1" t="str">
        <f t="shared" si="54"/>
        <v> </v>
      </c>
    </row>
    <row r="154" spans="8:26" ht="12.75">
      <c r="H154" s="86">
        <f t="shared" si="96"/>
        <v>2.060000000000001</v>
      </c>
      <c r="I154" s="87">
        <f t="shared" si="48"/>
        <v>0.3138672203691536</v>
      </c>
      <c r="J154" s="88">
        <f t="shared" si="90"/>
        <v>21</v>
      </c>
      <c r="K154" s="3">
        <f t="shared" si="85"/>
      </c>
      <c r="M154" s="101">
        <f t="shared" si="91"/>
        <v>21</v>
      </c>
      <c r="N154" s="101">
        <f t="shared" si="92"/>
        <v>0</v>
      </c>
      <c r="O154" s="18">
        <f t="shared" si="93"/>
        <v>1.30737217132193E-05</v>
      </c>
      <c r="P154" s="1" t="str">
        <f t="shared" si="50"/>
        <v> </v>
      </c>
      <c r="S154" s="86">
        <f t="shared" si="97"/>
        <v>2.060000000000001</v>
      </c>
      <c r="T154" s="87">
        <f t="shared" si="51"/>
        <v>0.3138672203691536</v>
      </c>
      <c r="U154" s="88">
        <f t="shared" si="94"/>
        <v>21</v>
      </c>
      <c r="V154" s="3">
        <f t="shared" si="86"/>
      </c>
      <c r="W154" s="101">
        <f t="shared" si="95"/>
        <v>21</v>
      </c>
      <c r="X154" s="101">
        <f t="shared" si="89"/>
        <v>0</v>
      </c>
      <c r="Y154" s="18">
        <f t="shared" si="53"/>
        <v>-1.55797930507795E-05</v>
      </c>
      <c r="Z154" s="1" t="str">
        <f t="shared" si="54"/>
        <v> </v>
      </c>
    </row>
    <row r="155" spans="8:26" ht="12.75">
      <c r="H155" s="86">
        <f t="shared" si="96"/>
        <v>2.080000000000001</v>
      </c>
      <c r="I155" s="87">
        <f t="shared" si="48"/>
        <v>0.31806333496276173</v>
      </c>
      <c r="J155" s="88">
        <f t="shared" si="90"/>
        <v>21</v>
      </c>
      <c r="K155" s="3">
        <f t="shared" si="85"/>
      </c>
      <c r="M155" s="101">
        <f t="shared" si="91"/>
        <v>20.8</v>
      </c>
      <c r="N155" s="101">
        <f t="shared" si="92"/>
        <v>0.1999999999999993</v>
      </c>
      <c r="O155" s="18">
        <f t="shared" si="93"/>
        <v>0.00019766667046727804</v>
      </c>
      <c r="P155" s="1" t="str">
        <f t="shared" si="50"/>
        <v> </v>
      </c>
      <c r="S155" s="86">
        <f t="shared" si="97"/>
        <v>2.080000000000001</v>
      </c>
      <c r="T155" s="87">
        <f t="shared" si="51"/>
        <v>0.31806333496276173</v>
      </c>
      <c r="U155" s="88">
        <f t="shared" si="94"/>
        <v>21</v>
      </c>
      <c r="V155" s="3">
        <f t="shared" si="86"/>
      </c>
      <c r="W155" s="101">
        <f t="shared" si="95"/>
        <v>20.8</v>
      </c>
      <c r="X155" s="101">
        <f t="shared" si="89"/>
        <v>0.1999999999999993</v>
      </c>
      <c r="Y155" s="18">
        <f t="shared" si="53"/>
        <v>7.164758759925505E-05</v>
      </c>
      <c r="Z155" s="1" t="str">
        <f t="shared" si="54"/>
        <v> </v>
      </c>
    </row>
    <row r="156" spans="8:26" ht="12.75">
      <c r="H156" s="86">
        <f t="shared" si="96"/>
        <v>2.100000000000001</v>
      </c>
      <c r="I156" s="87">
        <f t="shared" si="48"/>
        <v>0.32221929473391947</v>
      </c>
      <c r="J156" s="88">
        <f t="shared" si="90"/>
        <v>21</v>
      </c>
      <c r="K156" s="3">
        <f t="shared" si="85"/>
      </c>
      <c r="M156" s="101">
        <f t="shared" si="91"/>
        <v>20.6</v>
      </c>
      <c r="N156" s="101">
        <f t="shared" si="92"/>
        <v>0.3999999999999986</v>
      </c>
      <c r="O156" s="18">
        <f t="shared" si="93"/>
        <v>0.00038225961922178087</v>
      </c>
      <c r="P156" s="1" t="str">
        <f t="shared" si="50"/>
        <v> </v>
      </c>
      <c r="S156" s="86">
        <f t="shared" si="97"/>
        <v>2.100000000000001</v>
      </c>
      <c r="T156" s="87">
        <f t="shared" si="51"/>
        <v>0.32221929473391947</v>
      </c>
      <c r="U156" s="88">
        <f t="shared" si="94"/>
        <v>21</v>
      </c>
      <c r="V156" s="3">
        <f t="shared" si="86"/>
      </c>
      <c r="W156" s="101">
        <f t="shared" si="95"/>
        <v>20.6</v>
      </c>
      <c r="X156" s="101">
        <f t="shared" si="89"/>
        <v>0.3999999999999986</v>
      </c>
      <c r="Y156" s="18">
        <f t="shared" si="53"/>
        <v>0.0001588749682492896</v>
      </c>
      <c r="Z156" s="1" t="str">
        <f t="shared" si="54"/>
        <v> </v>
      </c>
    </row>
    <row r="157" spans="8:26" ht="12.75">
      <c r="H157" s="86">
        <f t="shared" si="96"/>
        <v>2.120000000000001</v>
      </c>
      <c r="I157" s="87">
        <f t="shared" si="48"/>
        <v>0.32633586092875166</v>
      </c>
      <c r="J157" s="88">
        <f t="shared" si="90"/>
        <v>20</v>
      </c>
      <c r="K157" s="3" t="str">
        <f t="shared" si="85"/>
        <v>Yes</v>
      </c>
      <c r="M157" s="101">
        <f t="shared" si="91"/>
        <v>20.4</v>
      </c>
      <c r="N157" s="101">
        <f t="shared" si="92"/>
        <v>-0.3999999999999986</v>
      </c>
      <c r="O157" s="18">
        <f t="shared" si="93"/>
        <v>0.00036898430754872535</v>
      </c>
      <c r="P157" s="1" t="str">
        <f t="shared" si="50"/>
        <v> </v>
      </c>
      <c r="S157" s="86">
        <f t="shared" si="97"/>
        <v>2.120000000000001</v>
      </c>
      <c r="T157" s="87">
        <f t="shared" si="51"/>
        <v>0.32633586092875166</v>
      </c>
      <c r="U157" s="88">
        <f t="shared" si="94"/>
        <v>20</v>
      </c>
      <c r="V157" s="3" t="str">
        <f t="shared" si="86"/>
        <v>Yes</v>
      </c>
      <c r="W157" s="101">
        <f t="shared" si="95"/>
        <v>20.4</v>
      </c>
      <c r="X157" s="101">
        <f t="shared" si="89"/>
        <v>-0.3999999999999986</v>
      </c>
      <c r="Y157" s="18">
        <f t="shared" si="53"/>
        <v>-0.0001951012637353422</v>
      </c>
      <c r="Z157" s="1" t="str">
        <f t="shared" si="54"/>
        <v> </v>
      </c>
    </row>
    <row r="158" spans="8:26" ht="12.75">
      <c r="H158" s="86">
        <f t="shared" si="96"/>
        <v>2.140000000000001</v>
      </c>
      <c r="I158" s="87">
        <f t="shared" si="48"/>
        <v>0.33041377334919103</v>
      </c>
      <c r="J158" s="88">
        <f t="shared" si="90"/>
        <v>20</v>
      </c>
      <c r="K158" s="3">
        <f t="shared" si="85"/>
      </c>
      <c r="M158" s="101">
        <f t="shared" si="91"/>
        <v>20.2</v>
      </c>
      <c r="N158" s="101">
        <f t="shared" si="92"/>
        <v>-0.1999999999999993</v>
      </c>
      <c r="O158" s="18">
        <f t="shared" si="93"/>
        <v>0.00019322000856325516</v>
      </c>
      <c r="P158" s="1" t="str">
        <f t="shared" si="50"/>
        <v> </v>
      </c>
      <c r="S158" s="86">
        <f t="shared" si="97"/>
        <v>2.140000000000001</v>
      </c>
      <c r="T158" s="87">
        <f t="shared" si="51"/>
        <v>0.33041377334919103</v>
      </c>
      <c r="U158" s="88">
        <f t="shared" si="94"/>
        <v>20</v>
      </c>
      <c r="V158" s="3">
        <f t="shared" si="86"/>
      </c>
      <c r="W158" s="101">
        <f t="shared" si="95"/>
        <v>20.2</v>
      </c>
      <c r="X158" s="101">
        <f t="shared" si="89"/>
        <v>-0.1999999999999993</v>
      </c>
      <c r="Y158" s="18">
        <f t="shared" si="53"/>
        <v>-0.00011203618131760962</v>
      </c>
      <c r="Z158" s="1" t="str">
        <f t="shared" si="54"/>
        <v> </v>
      </c>
    </row>
    <row r="159" spans="8:26" ht="12.75">
      <c r="H159" s="86">
        <f t="shared" si="96"/>
        <v>2.160000000000001</v>
      </c>
      <c r="I159" s="87">
        <f t="shared" si="48"/>
        <v>0.3344537511509311</v>
      </c>
      <c r="J159" s="88">
        <f t="shared" si="90"/>
        <v>20</v>
      </c>
      <c r="K159" s="3">
        <f t="shared" si="85"/>
      </c>
      <c r="M159" s="101">
        <f t="shared" si="91"/>
        <v>20</v>
      </c>
      <c r="N159" s="101">
        <f t="shared" si="92"/>
        <v>0</v>
      </c>
      <c r="O159" s="18">
        <f t="shared" si="93"/>
        <v>1.7455709577784972E-05</v>
      </c>
      <c r="P159" s="1" t="str">
        <f t="shared" si="50"/>
        <v> </v>
      </c>
      <c r="S159" s="86">
        <f t="shared" si="97"/>
        <v>2.160000000000001</v>
      </c>
      <c r="T159" s="87">
        <f t="shared" si="51"/>
        <v>0.3344537511509311</v>
      </c>
      <c r="U159" s="88">
        <f t="shared" si="94"/>
        <v>20</v>
      </c>
      <c r="V159" s="3">
        <f t="shared" si="86"/>
      </c>
      <c r="W159" s="101">
        <f t="shared" si="95"/>
        <v>20</v>
      </c>
      <c r="X159" s="101">
        <f t="shared" si="89"/>
        <v>0</v>
      </c>
      <c r="Y159" s="18">
        <f t="shared" si="53"/>
        <v>-2.8971098899877035E-05</v>
      </c>
      <c r="Z159" s="1" t="str">
        <f t="shared" si="54"/>
        <v> </v>
      </c>
    </row>
    <row r="160" spans="8:26" ht="12.75">
      <c r="H160" s="86">
        <f t="shared" si="96"/>
        <v>2.180000000000001</v>
      </c>
      <c r="I160" s="87">
        <f t="shared" si="48"/>
        <v>0.33845649360460506</v>
      </c>
      <c r="J160" s="88">
        <f t="shared" si="90"/>
        <v>20</v>
      </c>
      <c r="K160" s="3">
        <f t="shared" si="85"/>
      </c>
      <c r="M160" s="101">
        <f t="shared" si="91"/>
        <v>19.8</v>
      </c>
      <c r="N160" s="101">
        <f t="shared" si="92"/>
        <v>0.1999999999999993</v>
      </c>
      <c r="O160" s="18">
        <f t="shared" si="93"/>
        <v>0.00015830858940724113</v>
      </c>
      <c r="P160" s="1" t="str">
        <f t="shared" si="50"/>
        <v> </v>
      </c>
      <c r="S160" s="86">
        <f t="shared" si="97"/>
        <v>2.180000000000001</v>
      </c>
      <c r="T160" s="87">
        <f t="shared" si="51"/>
        <v>0.33845649360460506</v>
      </c>
      <c r="U160" s="88">
        <f t="shared" si="94"/>
        <v>20</v>
      </c>
      <c r="V160" s="3">
        <f t="shared" si="86"/>
      </c>
      <c r="W160" s="101">
        <f t="shared" si="95"/>
        <v>19.8</v>
      </c>
      <c r="X160" s="101">
        <f t="shared" si="89"/>
        <v>0.1999999999999993</v>
      </c>
      <c r="Y160" s="18">
        <f t="shared" si="53"/>
        <v>5.409398351741146E-05</v>
      </c>
      <c r="Z160" s="1" t="str">
        <f t="shared" si="54"/>
        <v> </v>
      </c>
    </row>
    <row r="161" spans="8:26" ht="12.75">
      <c r="H161" s="86">
        <f t="shared" si="96"/>
        <v>2.200000000000001</v>
      </c>
      <c r="I161" s="87">
        <f t="shared" si="48"/>
        <v>0.34242268082220645</v>
      </c>
      <c r="J161" s="88">
        <f t="shared" si="90"/>
        <v>20</v>
      </c>
      <c r="K161" s="3">
        <f t="shared" si="85"/>
      </c>
      <c r="M161" s="101">
        <f t="shared" si="91"/>
        <v>19.7</v>
      </c>
      <c r="N161" s="101">
        <f t="shared" si="92"/>
        <v>0.3000000000000007</v>
      </c>
      <c r="O161" s="18">
        <f t="shared" si="93"/>
        <v>0.0003340728883927113</v>
      </c>
      <c r="P161" s="1" t="str">
        <f t="shared" si="50"/>
        <v> </v>
      </c>
      <c r="S161" s="86">
        <f t="shared" si="97"/>
        <v>2.200000000000001</v>
      </c>
      <c r="T161" s="87">
        <f t="shared" si="51"/>
        <v>0.34242268082220645</v>
      </c>
      <c r="U161" s="88">
        <f t="shared" si="94"/>
        <v>20</v>
      </c>
      <c r="V161" s="3">
        <f t="shared" si="86"/>
      </c>
      <c r="W161" s="101">
        <f t="shared" si="95"/>
        <v>19.7</v>
      </c>
      <c r="X161" s="101">
        <f t="shared" si="89"/>
        <v>0.3000000000000007</v>
      </c>
      <c r="Y161" s="18">
        <f t="shared" si="53"/>
        <v>0.00013715906593514404</v>
      </c>
      <c r="Z161" s="1" t="str">
        <f t="shared" si="54"/>
        <v> </v>
      </c>
    </row>
    <row r="162" spans="8:26" ht="12.75">
      <c r="H162" s="86">
        <f t="shared" si="96"/>
        <v>2.220000000000001</v>
      </c>
      <c r="I162" s="87">
        <f t="shared" si="48"/>
        <v>0.34635297445063884</v>
      </c>
      <c r="J162" s="88">
        <f t="shared" si="90"/>
        <v>19</v>
      </c>
      <c r="K162" s="3" t="str">
        <f t="shared" si="85"/>
        <v>Yes</v>
      </c>
      <c r="M162" s="101">
        <f t="shared" si="91"/>
        <v>19.5</v>
      </c>
      <c r="N162" s="101">
        <f t="shared" si="92"/>
        <v>-0.5</v>
      </c>
      <c r="O162" s="18">
        <f t="shared" si="93"/>
        <v>0.00046971429811382137</v>
      </c>
      <c r="P162" s="1" t="str">
        <f t="shared" si="50"/>
        <v> </v>
      </c>
      <c r="S162" s="86">
        <f t="shared" si="97"/>
        <v>2.220000000000001</v>
      </c>
      <c r="T162" s="87">
        <f t="shared" si="51"/>
        <v>0.34635297445063884</v>
      </c>
      <c r="U162" s="88">
        <f t="shared" si="94"/>
        <v>19</v>
      </c>
      <c r="V162" s="3" t="str">
        <f t="shared" si="86"/>
        <v>Yes</v>
      </c>
      <c r="W162" s="101">
        <f t="shared" si="95"/>
        <v>19.5</v>
      </c>
      <c r="X162" s="101">
        <f t="shared" si="89"/>
        <v>-0.5</v>
      </c>
      <c r="Y162" s="18">
        <f t="shared" si="53"/>
        <v>-0.00024169522074624084</v>
      </c>
      <c r="Z162" s="1" t="str">
        <f t="shared" si="54"/>
        <v> </v>
      </c>
    </row>
    <row r="163" spans="8:26" ht="12.75">
      <c r="H163" s="86">
        <f t="shared" si="96"/>
        <v>2.240000000000001</v>
      </c>
      <c r="I163" s="87">
        <f t="shared" si="48"/>
        <v>0.350248018334163</v>
      </c>
      <c r="J163" s="88">
        <f t="shared" si="90"/>
        <v>19</v>
      </c>
      <c r="K163" s="3">
        <f t="shared" si="85"/>
      </c>
      <c r="M163" s="101">
        <f t="shared" si="91"/>
        <v>19.3</v>
      </c>
      <c r="N163" s="101">
        <f t="shared" si="92"/>
        <v>-0.3000000000000007</v>
      </c>
      <c r="O163" s="18">
        <f t="shared" si="93"/>
        <v>0.0003027747872859088</v>
      </c>
      <c r="P163" s="1" t="str">
        <f t="shared" si="50"/>
        <v> </v>
      </c>
      <c r="S163" s="86">
        <f t="shared" si="97"/>
        <v>2.240000000000001</v>
      </c>
      <c r="T163" s="87">
        <f t="shared" si="51"/>
        <v>0.350248018334163</v>
      </c>
      <c r="U163" s="88">
        <f t="shared" si="94"/>
        <v>19</v>
      </c>
      <c r="V163" s="3">
        <f t="shared" si="86"/>
      </c>
      <c r="W163" s="101">
        <f t="shared" si="95"/>
        <v>19.3</v>
      </c>
      <c r="X163" s="101">
        <f t="shared" si="89"/>
        <v>-0.3000000000000007</v>
      </c>
      <c r="Y163" s="18">
        <f t="shared" si="53"/>
        <v>-0.00016279157408627398</v>
      </c>
      <c r="Z163" s="1" t="str">
        <f t="shared" si="54"/>
        <v> </v>
      </c>
    </row>
    <row r="164" spans="8:26" ht="12.75">
      <c r="H164" s="86">
        <f t="shared" si="96"/>
        <v>2.260000000000001</v>
      </c>
      <c r="I164" s="87">
        <f t="shared" si="48"/>
        <v>0.35410843914740114</v>
      </c>
      <c r="J164" s="88">
        <f t="shared" si="90"/>
        <v>19</v>
      </c>
      <c r="K164" s="3">
        <f t="shared" si="85"/>
      </c>
      <c r="M164" s="101">
        <f t="shared" si="91"/>
        <v>19.1</v>
      </c>
      <c r="N164" s="101">
        <f t="shared" si="92"/>
        <v>-0.10000000000000142</v>
      </c>
      <c r="O164" s="18">
        <f t="shared" si="93"/>
        <v>0.0001358352764579962</v>
      </c>
      <c r="P164" s="1" t="str">
        <f t="shared" si="50"/>
        <v> </v>
      </c>
      <c r="S164" s="86">
        <f t="shared" si="97"/>
        <v>2.260000000000001</v>
      </c>
      <c r="T164" s="87">
        <f t="shared" si="51"/>
        <v>0.35410843914740114</v>
      </c>
      <c r="U164" s="88">
        <f t="shared" si="94"/>
        <v>19</v>
      </c>
      <c r="V164" s="3">
        <f t="shared" si="86"/>
      </c>
      <c r="W164" s="101">
        <f t="shared" si="95"/>
        <v>19.1</v>
      </c>
      <c r="X164" s="101">
        <f t="shared" si="89"/>
        <v>-0.10000000000000142</v>
      </c>
      <c r="Y164" s="18">
        <f t="shared" si="53"/>
        <v>-8.388792742630713E-05</v>
      </c>
      <c r="Z164" s="1" t="str">
        <f t="shared" si="54"/>
        <v> </v>
      </c>
    </row>
    <row r="165" spans="8:26" ht="12.75">
      <c r="H165" s="86">
        <f t="shared" si="96"/>
        <v>2.280000000000001</v>
      </c>
      <c r="I165" s="87">
        <f t="shared" si="48"/>
        <v>0.357934847000454</v>
      </c>
      <c r="J165" s="88">
        <f t="shared" si="90"/>
        <v>19</v>
      </c>
      <c r="K165" s="3">
        <f t="shared" si="85"/>
      </c>
      <c r="M165" s="101">
        <f t="shared" si="91"/>
        <v>19</v>
      </c>
      <c r="N165" s="101">
        <f t="shared" si="92"/>
        <v>0</v>
      </c>
      <c r="O165" s="18">
        <f t="shared" si="93"/>
        <v>3.1104234369916384E-05</v>
      </c>
      <c r="P165" s="1" t="str">
        <f t="shared" si="50"/>
        <v> </v>
      </c>
      <c r="S165" s="86">
        <f t="shared" si="97"/>
        <v>2.280000000000001</v>
      </c>
      <c r="T165" s="87">
        <f t="shared" si="51"/>
        <v>0.357934847000454</v>
      </c>
      <c r="U165" s="88">
        <f t="shared" si="94"/>
        <v>19</v>
      </c>
      <c r="V165" s="3">
        <f t="shared" si="86"/>
      </c>
      <c r="W165" s="101">
        <f t="shared" si="95"/>
        <v>19</v>
      </c>
      <c r="X165" s="101">
        <f t="shared" si="89"/>
        <v>0</v>
      </c>
      <c r="Y165" s="18">
        <f t="shared" si="53"/>
        <v>-4.984280766340277E-06</v>
      </c>
      <c r="Z165" s="1" t="str">
        <f t="shared" si="54"/>
        <v> </v>
      </c>
    </row>
    <row r="166" spans="8:26" ht="12.75">
      <c r="H166" s="86">
        <f t="shared" si="96"/>
        <v>2.300000000000001</v>
      </c>
      <c r="I166" s="87">
        <f t="shared" si="48"/>
        <v>0.3617278360175931</v>
      </c>
      <c r="J166" s="88">
        <f t="shared" si="90"/>
        <v>19</v>
      </c>
      <c r="K166" s="3">
        <f t="shared" si="85"/>
      </c>
      <c r="M166" s="101">
        <f t="shared" si="91"/>
        <v>18.8</v>
      </c>
      <c r="N166" s="101">
        <f t="shared" si="92"/>
        <v>0.1999999999999993</v>
      </c>
      <c r="O166" s="18">
        <f t="shared" si="93"/>
        <v>0.00019804374519782897</v>
      </c>
      <c r="P166" s="1" t="str">
        <f t="shared" si="50"/>
        <v> </v>
      </c>
      <c r="S166" s="86">
        <f t="shared" si="97"/>
        <v>2.300000000000001</v>
      </c>
      <c r="T166" s="87">
        <f t="shared" si="51"/>
        <v>0.3617278360175931</v>
      </c>
      <c r="U166" s="88">
        <f t="shared" si="94"/>
        <v>19</v>
      </c>
      <c r="V166" s="3">
        <f t="shared" si="86"/>
      </c>
      <c r="W166" s="101">
        <f t="shared" si="95"/>
        <v>18.8</v>
      </c>
      <c r="X166" s="101">
        <f t="shared" si="89"/>
        <v>0.1999999999999993</v>
      </c>
      <c r="Y166" s="18">
        <f t="shared" si="53"/>
        <v>7.391936589362658E-05</v>
      </c>
      <c r="Z166" s="1" t="str">
        <f t="shared" si="54"/>
        <v> </v>
      </c>
    </row>
    <row r="167" spans="8:26" ht="12.75">
      <c r="H167" s="86">
        <f t="shared" si="96"/>
        <v>2.320000000000001</v>
      </c>
      <c r="I167" s="87">
        <f t="shared" si="48"/>
        <v>0.3654879848908999</v>
      </c>
      <c r="J167" s="88">
        <f t="shared" si="90"/>
        <v>19</v>
      </c>
      <c r="K167" s="3">
        <f t="shared" si="85"/>
      </c>
      <c r="M167" s="101">
        <f t="shared" si="91"/>
        <v>18.6</v>
      </c>
      <c r="N167" s="101">
        <f t="shared" si="92"/>
        <v>0.3999999999999986</v>
      </c>
      <c r="O167" s="18">
        <f t="shared" si="93"/>
        <v>0.00036498325602529746</v>
      </c>
      <c r="P167" s="1" t="str">
        <f t="shared" si="50"/>
        <v> </v>
      </c>
      <c r="S167" s="86">
        <f t="shared" si="97"/>
        <v>2.320000000000001</v>
      </c>
      <c r="T167" s="87">
        <f t="shared" si="51"/>
        <v>0.3654879848908999</v>
      </c>
      <c r="U167" s="88">
        <f t="shared" si="94"/>
        <v>19</v>
      </c>
      <c r="V167" s="3">
        <f t="shared" si="86"/>
      </c>
      <c r="W167" s="101">
        <f t="shared" si="95"/>
        <v>18.6</v>
      </c>
      <c r="X167" s="101">
        <f t="shared" si="89"/>
        <v>0.3999999999999986</v>
      </c>
      <c r="Y167" s="18">
        <f t="shared" si="53"/>
        <v>0.00015282301255359343</v>
      </c>
      <c r="Z167" s="1" t="str">
        <f t="shared" si="54"/>
        <v> </v>
      </c>
    </row>
    <row r="168" spans="8:26" ht="12.75">
      <c r="H168" s="86">
        <f t="shared" si="96"/>
        <v>2.340000000000001</v>
      </c>
      <c r="I168" s="87">
        <f t="shared" si="48"/>
        <v>0.36921585741014307</v>
      </c>
      <c r="J168" s="88">
        <f t="shared" si="90"/>
        <v>18</v>
      </c>
      <c r="K168" s="3" t="str">
        <f t="shared" si="85"/>
        <v>Yes</v>
      </c>
      <c r="M168" s="101">
        <f t="shared" si="91"/>
        <v>18.5</v>
      </c>
      <c r="N168" s="101">
        <f t="shared" si="92"/>
        <v>-0.5</v>
      </c>
      <c r="O168" s="18">
        <f t="shared" si="93"/>
        <v>0.0005001258366545969</v>
      </c>
      <c r="P168" s="1" t="str">
        <f t="shared" si="50"/>
        <v>Careful!</v>
      </c>
      <c r="S168" s="86">
        <f t="shared" si="97"/>
        <v>2.340000000000001</v>
      </c>
      <c r="T168" s="87">
        <f t="shared" si="51"/>
        <v>0.36921585741014307</v>
      </c>
      <c r="U168" s="88">
        <f t="shared" si="94"/>
        <v>18</v>
      </c>
      <c r="V168" s="3" t="str">
        <f t="shared" si="86"/>
        <v>Yes</v>
      </c>
      <c r="W168" s="101">
        <f t="shared" si="95"/>
        <v>18.5</v>
      </c>
      <c r="X168" s="101">
        <f t="shared" si="89"/>
        <v>-0.5</v>
      </c>
      <c r="Y168" s="18">
        <f t="shared" si="53"/>
        <v>-0.0002550604357938191</v>
      </c>
      <c r="Z168" s="1" t="str">
        <f t="shared" si="54"/>
        <v> </v>
      </c>
    </row>
    <row r="169" spans="8:26" ht="12.75">
      <c r="H169" s="86">
        <f t="shared" si="96"/>
        <v>2.360000000000001</v>
      </c>
      <c r="I169" s="87">
        <f t="shared" si="48"/>
        <v>0.3729120029701068</v>
      </c>
      <c r="J169" s="88">
        <f t="shared" si="90"/>
        <v>18</v>
      </c>
      <c r="K169" s="3">
        <f t="shared" si="85"/>
      </c>
      <c r="M169" s="101">
        <f t="shared" si="91"/>
        <v>18.3</v>
      </c>
      <c r="N169" s="101">
        <f t="shared" si="92"/>
        <v>-0.3000000000000007</v>
      </c>
      <c r="O169" s="18">
        <f t="shared" si="93"/>
        <v>0.0003420072540620822</v>
      </c>
      <c r="P169" s="1" t="str">
        <f t="shared" si="50"/>
        <v> </v>
      </c>
      <c r="S169" s="86">
        <f t="shared" si="97"/>
        <v>2.360000000000001</v>
      </c>
      <c r="T169" s="87">
        <f t="shared" si="51"/>
        <v>0.3729120029701068</v>
      </c>
      <c r="U169" s="88">
        <f t="shared" si="94"/>
        <v>18</v>
      </c>
      <c r="V169" s="3">
        <f t="shared" si="86"/>
      </c>
      <c r="W169" s="101">
        <f t="shared" si="95"/>
        <v>18.3</v>
      </c>
      <c r="X169" s="101">
        <f t="shared" si="89"/>
        <v>-0.3000000000000007</v>
      </c>
      <c r="Y169" s="18">
        <f t="shared" si="53"/>
        <v>-0.0001803173625956056</v>
      </c>
      <c r="Z169" s="1" t="str">
        <f t="shared" si="54"/>
        <v> </v>
      </c>
    </row>
    <row r="170" spans="8:26" ht="12.75">
      <c r="H170" s="86">
        <f t="shared" si="96"/>
        <v>2.3800000000000012</v>
      </c>
      <c r="I170" s="87">
        <f t="shared" si="48"/>
        <v>0.3765769570565122</v>
      </c>
      <c r="J170" s="88">
        <f t="shared" si="90"/>
        <v>18</v>
      </c>
      <c r="K170" s="3">
        <f t="shared" si="85"/>
      </c>
      <c r="M170" s="101">
        <f t="shared" si="91"/>
        <v>18.2</v>
      </c>
      <c r="N170" s="101">
        <f t="shared" si="92"/>
        <v>-0.1999999999999993</v>
      </c>
      <c r="O170" s="18">
        <f t="shared" si="93"/>
        <v>0.00018388867146956756</v>
      </c>
      <c r="P170" s="1" t="str">
        <f t="shared" si="50"/>
        <v> </v>
      </c>
      <c r="S170" s="86">
        <f t="shared" si="97"/>
        <v>2.3800000000000012</v>
      </c>
      <c r="T170" s="87">
        <f t="shared" si="51"/>
        <v>0.3765769570565122</v>
      </c>
      <c r="U170" s="88">
        <f t="shared" si="94"/>
        <v>18</v>
      </c>
      <c r="V170" s="3">
        <f t="shared" si="86"/>
      </c>
      <c r="W170" s="101">
        <f t="shared" si="95"/>
        <v>18.2</v>
      </c>
      <c r="X170" s="101">
        <f t="shared" si="89"/>
        <v>-0.1999999999999993</v>
      </c>
      <c r="Y170" s="18">
        <f t="shared" si="53"/>
        <v>-0.00010557428939739211</v>
      </c>
      <c r="Z170" s="1" t="str">
        <f t="shared" si="54"/>
        <v> </v>
      </c>
    </row>
    <row r="171" spans="8:26" ht="12.75">
      <c r="H171" s="86">
        <f t="shared" si="96"/>
        <v>2.4000000000000012</v>
      </c>
      <c r="I171" s="87">
        <f t="shared" si="48"/>
        <v>0.38021124171160625</v>
      </c>
      <c r="J171" s="88">
        <f t="shared" si="90"/>
        <v>18</v>
      </c>
      <c r="K171" s="3">
        <f t="shared" si="85"/>
      </c>
      <c r="M171" s="101">
        <f t="shared" si="91"/>
        <v>18</v>
      </c>
      <c r="N171" s="101">
        <f t="shared" si="92"/>
        <v>0</v>
      </c>
      <c r="O171" s="18">
        <f t="shared" si="93"/>
        <v>2.577008887660881E-05</v>
      </c>
      <c r="P171" s="1" t="str">
        <f t="shared" si="50"/>
        <v> </v>
      </c>
      <c r="S171" s="86">
        <f t="shared" si="97"/>
        <v>2.4000000000000012</v>
      </c>
      <c r="T171" s="87">
        <f t="shared" si="51"/>
        <v>0.38021124171160625</v>
      </c>
      <c r="U171" s="88">
        <f t="shared" si="94"/>
        <v>18</v>
      </c>
      <c r="V171" s="3">
        <f t="shared" si="86"/>
      </c>
      <c r="W171" s="101">
        <f t="shared" si="95"/>
        <v>18</v>
      </c>
      <c r="X171" s="101">
        <f t="shared" si="89"/>
        <v>0</v>
      </c>
      <c r="Y171" s="18">
        <f t="shared" si="53"/>
        <v>-3.083121619917861E-05</v>
      </c>
      <c r="Z171" s="1" t="str">
        <f t="shared" si="54"/>
        <v> </v>
      </c>
    </row>
    <row r="172" spans="8:26" ht="12.75">
      <c r="H172" s="86">
        <f t="shared" si="96"/>
        <v>2.4200000000000013</v>
      </c>
      <c r="I172" s="87">
        <f t="shared" si="48"/>
        <v>0.3838153659804315</v>
      </c>
      <c r="J172" s="88">
        <f t="shared" si="90"/>
        <v>18</v>
      </c>
      <c r="K172" s="3">
        <f t="shared" si="85"/>
      </c>
      <c r="M172" s="101">
        <f t="shared" si="91"/>
        <v>17.9</v>
      </c>
      <c r="N172" s="101">
        <f t="shared" si="92"/>
        <v>0.10000000000000142</v>
      </c>
      <c r="O172" s="18">
        <f t="shared" si="93"/>
        <v>0.00013234849371590585</v>
      </c>
      <c r="P172" s="1" t="str">
        <f t="shared" si="50"/>
        <v> </v>
      </c>
      <c r="S172" s="86">
        <f t="shared" si="97"/>
        <v>2.4200000000000013</v>
      </c>
      <c r="T172" s="87">
        <f t="shared" si="51"/>
        <v>0.3838153659804315</v>
      </c>
      <c r="U172" s="88">
        <f t="shared" si="94"/>
        <v>18</v>
      </c>
      <c r="V172" s="3">
        <f t="shared" si="86"/>
      </c>
      <c r="W172" s="101">
        <f t="shared" si="95"/>
        <v>17.9</v>
      </c>
      <c r="X172" s="101">
        <f t="shared" si="89"/>
        <v>0.10000000000000142</v>
      </c>
      <c r="Y172" s="18">
        <f t="shared" si="53"/>
        <v>4.391185699947897E-05</v>
      </c>
      <c r="Z172" s="1" t="str">
        <f t="shared" si="54"/>
        <v> </v>
      </c>
    </row>
    <row r="173" spans="8:26" ht="12.75">
      <c r="H173" s="86">
        <f t="shared" si="96"/>
        <v>2.4400000000000013</v>
      </c>
      <c r="I173" s="87">
        <f t="shared" si="48"/>
        <v>0.38738982633872965</v>
      </c>
      <c r="J173" s="88">
        <f t="shared" si="90"/>
        <v>18</v>
      </c>
      <c r="K173" s="3">
        <f t="shared" si="85"/>
      </c>
      <c r="M173" s="101">
        <f t="shared" si="91"/>
        <v>17.7</v>
      </c>
      <c r="N173" s="101">
        <f t="shared" si="92"/>
        <v>0.3000000000000007</v>
      </c>
      <c r="O173" s="18">
        <f t="shared" si="93"/>
        <v>0.0002904670763088646</v>
      </c>
      <c r="P173" s="1" t="str">
        <f t="shared" si="50"/>
        <v> </v>
      </c>
      <c r="S173" s="86">
        <f t="shared" si="97"/>
        <v>2.4400000000000013</v>
      </c>
      <c r="T173" s="87">
        <f t="shared" si="51"/>
        <v>0.38738982633872965</v>
      </c>
      <c r="U173" s="88">
        <f t="shared" si="94"/>
        <v>18</v>
      </c>
      <c r="V173" s="3">
        <f t="shared" si="86"/>
      </c>
      <c r="W173" s="101">
        <f t="shared" si="95"/>
        <v>17.7</v>
      </c>
      <c r="X173" s="101">
        <f t="shared" si="89"/>
        <v>0.3000000000000007</v>
      </c>
      <c r="Y173" s="18">
        <f t="shared" si="53"/>
        <v>0.00011865493019769247</v>
      </c>
      <c r="Z173" s="1" t="str">
        <f t="shared" si="54"/>
        <v> </v>
      </c>
    </row>
    <row r="174" spans="8:26" ht="12.75">
      <c r="H174" s="86">
        <f t="shared" si="96"/>
        <v>2.4600000000000013</v>
      </c>
      <c r="I174" s="87">
        <f t="shared" si="48"/>
        <v>0.39093510710337936</v>
      </c>
      <c r="J174" s="88">
        <f t="shared" si="90"/>
        <v>18</v>
      </c>
      <c r="K174" s="3">
        <f t="shared" si="85"/>
      </c>
      <c r="M174" s="101">
        <f t="shared" si="91"/>
        <v>17.6</v>
      </c>
      <c r="N174" s="101">
        <f t="shared" si="92"/>
        <v>0.3999999999999986</v>
      </c>
      <c r="O174" s="18">
        <f t="shared" si="93"/>
        <v>0.00044858565890137925</v>
      </c>
      <c r="P174" s="1" t="str">
        <f t="shared" si="50"/>
        <v> </v>
      </c>
      <c r="S174" s="86">
        <f t="shared" si="97"/>
        <v>2.4600000000000013</v>
      </c>
      <c r="T174" s="87">
        <f t="shared" si="51"/>
        <v>0.39093510710337936</v>
      </c>
      <c r="U174" s="88">
        <f t="shared" si="94"/>
        <v>18</v>
      </c>
      <c r="V174" s="3">
        <f t="shared" si="86"/>
      </c>
      <c r="W174" s="101">
        <f t="shared" si="95"/>
        <v>17.6</v>
      </c>
      <c r="X174" s="101">
        <f t="shared" si="89"/>
        <v>0.3999999999999986</v>
      </c>
      <c r="Y174" s="18">
        <f t="shared" si="53"/>
        <v>0.00019339800339635005</v>
      </c>
      <c r="Z174" s="1" t="str">
        <f t="shared" si="54"/>
        <v> </v>
      </c>
    </row>
    <row r="175" spans="8:26" ht="12.75">
      <c r="H175" s="86">
        <f t="shared" si="96"/>
        <v>2.4800000000000013</v>
      </c>
      <c r="I175" s="87">
        <f t="shared" si="48"/>
        <v>0.3944516808262165</v>
      </c>
      <c r="J175" s="88">
        <f t="shared" si="90"/>
        <v>17</v>
      </c>
      <c r="K175" s="3" t="str">
        <f t="shared" si="85"/>
        <v>Yes</v>
      </c>
      <c r="M175" s="101">
        <f t="shared" si="91"/>
        <v>17.4</v>
      </c>
      <c r="N175" s="101">
        <f t="shared" si="92"/>
        <v>-0.3999999999999986</v>
      </c>
      <c r="O175" s="18">
        <f t="shared" si="93"/>
        <v>0.00048661243862335724</v>
      </c>
      <c r="P175" s="1" t="str">
        <f t="shared" si="50"/>
        <v> </v>
      </c>
      <c r="S175" s="86">
        <f t="shared" si="97"/>
        <v>2.4800000000000013</v>
      </c>
      <c r="T175" s="87">
        <f t="shared" si="51"/>
        <v>0.3944516808262165</v>
      </c>
      <c r="U175" s="88">
        <f t="shared" si="94"/>
        <v>17</v>
      </c>
      <c r="V175" s="3" t="str">
        <f t="shared" si="86"/>
        <v>Yes</v>
      </c>
      <c r="W175" s="101">
        <f t="shared" si="95"/>
        <v>17.4</v>
      </c>
      <c r="X175" s="101">
        <f t="shared" si="89"/>
        <v>-0.3999999999999986</v>
      </c>
      <c r="Y175" s="18">
        <f t="shared" si="53"/>
        <v>-0.00024766313009116914</v>
      </c>
      <c r="Z175" s="1" t="str">
        <f t="shared" si="54"/>
        <v> </v>
      </c>
    </row>
    <row r="176" spans="8:26" ht="12.75">
      <c r="H176" s="86">
        <f t="shared" si="96"/>
        <v>2.5000000000000013</v>
      </c>
      <c r="I176" s="87">
        <f t="shared" si="48"/>
        <v>0.3979400086720378</v>
      </c>
      <c r="J176" s="88">
        <f t="shared" si="90"/>
        <v>17</v>
      </c>
      <c r="K176" s="3">
        <f t="shared" si="85"/>
      </c>
      <c r="M176" s="101">
        <f t="shared" si="91"/>
        <v>17.3</v>
      </c>
      <c r="N176" s="101">
        <f t="shared" si="92"/>
        <v>-0.3000000000000007</v>
      </c>
      <c r="O176" s="18">
        <f t="shared" si="93"/>
        <v>0.00033731092603161983</v>
      </c>
      <c r="P176" s="1" t="str">
        <f t="shared" si="50"/>
        <v> </v>
      </c>
      <c r="S176" s="86">
        <f t="shared" si="97"/>
        <v>2.5000000000000013</v>
      </c>
      <c r="T176" s="87">
        <f t="shared" si="51"/>
        <v>0.3979400086720378</v>
      </c>
      <c r="U176" s="88">
        <f t="shared" si="94"/>
        <v>17</v>
      </c>
      <c r="V176" s="3">
        <f t="shared" si="86"/>
      </c>
      <c r="W176" s="101">
        <f t="shared" si="95"/>
        <v>17.3</v>
      </c>
      <c r="X176" s="101">
        <f t="shared" si="89"/>
        <v>-0.3000000000000007</v>
      </c>
      <c r="Y176" s="18">
        <f t="shared" si="53"/>
        <v>-0.0001770797682367764</v>
      </c>
      <c r="Z176" s="1" t="str">
        <f t="shared" si="54"/>
        <v> </v>
      </c>
    </row>
    <row r="177" spans="8:26" ht="12.75">
      <c r="H177" s="86">
        <f t="shared" si="96"/>
        <v>2.5200000000000014</v>
      </c>
      <c r="I177" s="87">
        <f t="shared" si="48"/>
        <v>0.4014005407815443</v>
      </c>
      <c r="J177" s="88">
        <f t="shared" si="90"/>
        <v>17</v>
      </c>
      <c r="K177" s="3">
        <f t="shared" si="85"/>
      </c>
      <c r="M177" s="101">
        <f t="shared" si="91"/>
        <v>17.2</v>
      </c>
      <c r="N177" s="101">
        <f t="shared" si="92"/>
        <v>-0.1999999999999993</v>
      </c>
      <c r="O177" s="18">
        <f t="shared" si="93"/>
        <v>0.0001880094134403265</v>
      </c>
      <c r="P177" s="1" t="str">
        <f t="shared" si="50"/>
        <v> </v>
      </c>
      <c r="S177" s="86">
        <f t="shared" si="97"/>
        <v>2.5200000000000014</v>
      </c>
      <c r="T177" s="87">
        <f t="shared" si="51"/>
        <v>0.4014005407815443</v>
      </c>
      <c r="U177" s="88">
        <f t="shared" si="94"/>
        <v>17</v>
      </c>
      <c r="V177" s="3">
        <f t="shared" si="86"/>
      </c>
      <c r="W177" s="101">
        <f t="shared" si="95"/>
        <v>17.2</v>
      </c>
      <c r="X177" s="101">
        <f t="shared" si="89"/>
        <v>-0.1999999999999993</v>
      </c>
      <c r="Y177" s="18">
        <f t="shared" si="53"/>
        <v>-0.00010649640638327185</v>
      </c>
      <c r="Z177" s="1" t="str">
        <f t="shared" si="54"/>
        <v> </v>
      </c>
    </row>
    <row r="178" spans="8:26" ht="12.75">
      <c r="H178" s="86">
        <f t="shared" si="96"/>
        <v>2.5400000000000014</v>
      </c>
      <c r="I178" s="87">
        <f t="shared" si="48"/>
        <v>0.4048337166199383</v>
      </c>
      <c r="J178" s="88">
        <f t="shared" si="90"/>
        <v>17</v>
      </c>
      <c r="K178" s="3">
        <f t="shared" si="85"/>
      </c>
      <c r="M178" s="101">
        <f t="shared" si="91"/>
        <v>17</v>
      </c>
      <c r="N178" s="101">
        <f t="shared" si="92"/>
        <v>0</v>
      </c>
      <c r="O178" s="18">
        <f t="shared" si="93"/>
        <v>3.8707900848145016E-05</v>
      </c>
      <c r="P178" s="1" t="str">
        <f t="shared" si="50"/>
        <v> </v>
      </c>
      <c r="S178" s="86">
        <f t="shared" si="97"/>
        <v>2.5400000000000014</v>
      </c>
      <c r="T178" s="87">
        <f t="shared" si="51"/>
        <v>0.4048337166199383</v>
      </c>
      <c r="U178" s="88">
        <f t="shared" si="94"/>
        <v>17</v>
      </c>
      <c r="V178" s="3">
        <f t="shared" si="86"/>
      </c>
      <c r="W178" s="101">
        <f t="shared" si="95"/>
        <v>17</v>
      </c>
      <c r="X178" s="101">
        <f t="shared" si="89"/>
        <v>0</v>
      </c>
      <c r="Y178" s="18">
        <f t="shared" si="53"/>
        <v>-3.591304452887911E-05</v>
      </c>
      <c r="Z178" s="1" t="str">
        <f t="shared" si="54"/>
        <v> </v>
      </c>
    </row>
    <row r="179" spans="8:26" ht="12.75">
      <c r="H179" s="86">
        <f t="shared" si="96"/>
        <v>2.5600000000000014</v>
      </c>
      <c r="I179" s="87">
        <f t="shared" si="48"/>
        <v>0.4082399653118498</v>
      </c>
      <c r="J179" s="88">
        <f t="shared" si="90"/>
        <v>17</v>
      </c>
      <c r="K179" s="3">
        <f t="shared" si="85"/>
      </c>
      <c r="M179" s="101">
        <f t="shared" si="91"/>
        <v>16.9</v>
      </c>
      <c r="N179" s="101">
        <f t="shared" si="92"/>
        <v>0.10000000000000142</v>
      </c>
      <c r="O179" s="18">
        <f t="shared" si="93"/>
        <v>0.00011059361174359239</v>
      </c>
      <c r="P179" s="1" t="str">
        <f t="shared" si="50"/>
        <v> </v>
      </c>
      <c r="S179" s="86">
        <f t="shared" si="97"/>
        <v>2.5600000000000014</v>
      </c>
      <c r="T179" s="87">
        <f t="shared" si="51"/>
        <v>0.4082399653118498</v>
      </c>
      <c r="U179" s="88">
        <f t="shared" si="94"/>
        <v>17</v>
      </c>
      <c r="V179" s="3">
        <f t="shared" si="86"/>
      </c>
      <c r="W179" s="101">
        <f t="shared" si="95"/>
        <v>16.9</v>
      </c>
      <c r="X179" s="101">
        <f t="shared" si="89"/>
        <v>0.10000000000000142</v>
      </c>
      <c r="Y179" s="18">
        <f t="shared" si="53"/>
        <v>3.467031732551362E-05</v>
      </c>
      <c r="Z179" s="1" t="str">
        <f t="shared" si="54"/>
        <v> </v>
      </c>
    </row>
    <row r="180" spans="8:26" ht="12.75">
      <c r="H180" s="86">
        <f t="shared" si="96"/>
        <v>2.5800000000000014</v>
      </c>
      <c r="I180" s="87">
        <f aca="true" t="shared" si="98" ref="I180:I243">LOG(H180)</f>
        <v>0.4116197059632304</v>
      </c>
      <c r="J180" s="88">
        <f t="shared" si="90"/>
        <v>17</v>
      </c>
      <c r="K180" s="3">
        <f t="shared" si="85"/>
      </c>
      <c r="M180" s="101">
        <f t="shared" si="91"/>
        <v>16.8</v>
      </c>
      <c r="N180" s="101">
        <f t="shared" si="92"/>
        <v>0.1999999999999993</v>
      </c>
      <c r="O180" s="18">
        <f t="shared" si="93"/>
        <v>0.0002598951243353298</v>
      </c>
      <c r="P180" s="1" t="str">
        <f aca="true" t="shared" si="99" ref="P180:P243">IF(O180&gt;0.0005,"Careful!"," ")</f>
        <v> </v>
      </c>
      <c r="S180" s="86">
        <f t="shared" si="97"/>
        <v>2.5800000000000014</v>
      </c>
      <c r="T180" s="87">
        <f aca="true" t="shared" si="100" ref="T180:T243">LOG(S180)</f>
        <v>0.4116197059632304</v>
      </c>
      <c r="U180" s="88">
        <f t="shared" si="94"/>
        <v>17</v>
      </c>
      <c r="V180" s="3">
        <f t="shared" si="86"/>
      </c>
      <c r="W180" s="101">
        <f t="shared" si="95"/>
        <v>16.8</v>
      </c>
      <c r="X180" s="101">
        <f t="shared" si="89"/>
        <v>0.1999999999999993</v>
      </c>
      <c r="Y180" s="18">
        <f aca="true" t="shared" si="101" ref="Y180:Y243">((10^(T180+0.00009*U180))-(S180+0.009))</f>
        <v>0.00010525367917946227</v>
      </c>
      <c r="Z180" s="1" t="str">
        <f aca="true" t="shared" si="102" ref="Z180:Z243">IF(Y180&gt;=0.0005,"Careful!"," ")</f>
        <v> </v>
      </c>
    </row>
    <row r="181" spans="8:26" ht="12.75">
      <c r="H181" s="86">
        <f t="shared" si="96"/>
        <v>2.6000000000000014</v>
      </c>
      <c r="I181" s="87">
        <f t="shared" si="98"/>
        <v>0.4149733479708182</v>
      </c>
      <c r="J181" s="88">
        <f t="shared" si="90"/>
        <v>17</v>
      </c>
      <c r="K181" s="3">
        <f t="shared" si="85"/>
      </c>
      <c r="M181" s="101">
        <f t="shared" si="91"/>
        <v>16.6</v>
      </c>
      <c r="N181" s="101">
        <f t="shared" si="92"/>
        <v>0.3999999999999986</v>
      </c>
      <c r="O181" s="18">
        <f t="shared" si="93"/>
        <v>0.0004091966369270672</v>
      </c>
      <c r="P181" s="1" t="str">
        <f t="shared" si="99"/>
        <v> </v>
      </c>
      <c r="S181" s="86">
        <f t="shared" si="97"/>
        <v>2.6000000000000014</v>
      </c>
      <c r="T181" s="87">
        <f t="shared" si="100"/>
        <v>0.4149733479708182</v>
      </c>
      <c r="U181" s="88">
        <f t="shared" si="94"/>
        <v>17</v>
      </c>
      <c r="V181" s="3">
        <f t="shared" si="86"/>
      </c>
      <c r="W181" s="101">
        <f t="shared" si="95"/>
        <v>16.6</v>
      </c>
      <c r="X181" s="101">
        <f t="shared" si="89"/>
        <v>0.3999999999999986</v>
      </c>
      <c r="Y181" s="18">
        <f t="shared" si="101"/>
        <v>0.0001758370410334109</v>
      </c>
      <c r="Z181" s="1" t="str">
        <f t="shared" si="102"/>
        <v> </v>
      </c>
    </row>
    <row r="182" spans="8:26" ht="12.75">
      <c r="H182" s="86">
        <f t="shared" si="96"/>
        <v>2.6200000000000014</v>
      </c>
      <c r="I182" s="87">
        <f t="shared" si="98"/>
        <v>0.4183012913197457</v>
      </c>
      <c r="J182" s="88">
        <f t="shared" si="90"/>
        <v>17</v>
      </c>
      <c r="K182" s="3">
        <f aca="true" t="shared" si="103" ref="K182:K245">IF((J181-J182)&gt;=1,"Yes","")</f>
      </c>
      <c r="M182" s="101">
        <f t="shared" si="91"/>
        <v>16.5</v>
      </c>
      <c r="N182" s="101">
        <f t="shared" si="92"/>
        <v>0.5</v>
      </c>
      <c r="O182" s="18">
        <f t="shared" si="93"/>
        <v>0.0005584981495188046</v>
      </c>
      <c r="P182" s="1" t="str">
        <f t="shared" si="99"/>
        <v>Careful!</v>
      </c>
      <c r="S182" s="86">
        <f t="shared" si="97"/>
        <v>2.6200000000000014</v>
      </c>
      <c r="T182" s="87">
        <f t="shared" si="100"/>
        <v>0.4183012913197457</v>
      </c>
      <c r="U182" s="88">
        <f t="shared" si="94"/>
        <v>17</v>
      </c>
      <c r="V182" s="3">
        <f aca="true" t="shared" si="104" ref="V182:V245">IF((U181-U182)&gt;=1,"Yes","")</f>
      </c>
      <c r="W182" s="101">
        <f t="shared" si="95"/>
        <v>16.5</v>
      </c>
      <c r="X182" s="101">
        <f t="shared" si="89"/>
        <v>0.5</v>
      </c>
      <c r="Y182" s="18">
        <f t="shared" si="101"/>
        <v>0.00024642040288780365</v>
      </c>
      <c r="Z182" s="1" t="str">
        <f t="shared" si="102"/>
        <v> </v>
      </c>
    </row>
    <row r="183" spans="8:26" ht="12.75">
      <c r="H183" s="86">
        <f t="shared" si="96"/>
        <v>2.6400000000000015</v>
      </c>
      <c r="I183" s="87">
        <f t="shared" si="98"/>
        <v>0.4216039268698313</v>
      </c>
      <c r="J183" s="88">
        <f t="shared" si="90"/>
        <v>16</v>
      </c>
      <c r="K183" s="3" t="str">
        <f t="shared" si="103"/>
        <v>Yes</v>
      </c>
      <c r="M183" s="101">
        <f t="shared" si="91"/>
        <v>16.4</v>
      </c>
      <c r="N183" s="101">
        <f t="shared" si="92"/>
        <v>-0.3999999999999986</v>
      </c>
      <c r="O183" s="18">
        <f t="shared" si="93"/>
        <v>0.00045554451386609074</v>
      </c>
      <c r="P183" s="1" t="str">
        <f t="shared" si="99"/>
        <v> </v>
      </c>
      <c r="S183" s="86">
        <f t="shared" si="97"/>
        <v>2.6400000000000015</v>
      </c>
      <c r="T183" s="87">
        <f t="shared" si="100"/>
        <v>0.4216039268698313</v>
      </c>
      <c r="U183" s="88">
        <f t="shared" si="94"/>
        <v>16</v>
      </c>
      <c r="V183" s="3" t="str">
        <f t="shared" si="104"/>
        <v>Yes</v>
      </c>
      <c r="W183" s="101">
        <f t="shared" si="95"/>
        <v>16.4</v>
      </c>
      <c r="X183" s="101">
        <f t="shared" si="89"/>
        <v>-0.3999999999999986</v>
      </c>
      <c r="Y183" s="18">
        <f t="shared" si="101"/>
        <v>-0.00023196435678540794</v>
      </c>
      <c r="Z183" s="1" t="str">
        <f t="shared" si="102"/>
        <v> </v>
      </c>
    </row>
    <row r="184" spans="8:26" ht="12.75">
      <c r="H184" s="86">
        <f t="shared" si="96"/>
        <v>2.6600000000000015</v>
      </c>
      <c r="I184" s="87">
        <f t="shared" si="98"/>
        <v>0.4248816366310672</v>
      </c>
      <c r="J184" s="88">
        <f t="shared" si="90"/>
        <v>16</v>
      </c>
      <c r="K184" s="3">
        <f t="shared" si="103"/>
      </c>
      <c r="M184" s="101">
        <f t="shared" si="91"/>
        <v>16.3</v>
      </c>
      <c r="N184" s="101">
        <f t="shared" si="92"/>
        <v>-0.3000000000000007</v>
      </c>
      <c r="O184" s="18">
        <f t="shared" si="93"/>
        <v>0.000315056214728493</v>
      </c>
      <c r="P184" s="1" t="str">
        <f t="shared" si="99"/>
        <v> </v>
      </c>
      <c r="S184" s="86">
        <f t="shared" si="97"/>
        <v>2.6600000000000015</v>
      </c>
      <c r="T184" s="87">
        <f t="shared" si="100"/>
        <v>0.4248816366310672</v>
      </c>
      <c r="U184" s="88">
        <f t="shared" si="94"/>
        <v>16</v>
      </c>
      <c r="V184" s="3">
        <f t="shared" si="104"/>
      </c>
      <c r="W184" s="101">
        <f t="shared" si="95"/>
        <v>16.3</v>
      </c>
      <c r="X184" s="101">
        <f t="shared" si="89"/>
        <v>-0.3000000000000007</v>
      </c>
      <c r="Y184" s="18">
        <f t="shared" si="101"/>
        <v>-0.0001655398443367595</v>
      </c>
      <c r="Z184" s="1" t="str">
        <f t="shared" si="102"/>
        <v> </v>
      </c>
    </row>
    <row r="185" spans="8:26" ht="12.75">
      <c r="H185" s="86">
        <f t="shared" si="96"/>
        <v>2.6800000000000015</v>
      </c>
      <c r="I185" s="87">
        <f t="shared" si="98"/>
        <v>0.42813479402878907</v>
      </c>
      <c r="J185" s="88">
        <f t="shared" si="90"/>
        <v>16</v>
      </c>
      <c r="K185" s="3">
        <f t="shared" si="103"/>
      </c>
      <c r="M185" s="101">
        <f t="shared" si="91"/>
        <v>16.1</v>
      </c>
      <c r="N185" s="101">
        <f t="shared" si="92"/>
        <v>-0.10000000000000142</v>
      </c>
      <c r="O185" s="18">
        <f t="shared" si="93"/>
        <v>0.00017456791559089524</v>
      </c>
      <c r="P185" s="1" t="str">
        <f t="shared" si="99"/>
        <v> </v>
      </c>
      <c r="S185" s="86">
        <f t="shared" si="97"/>
        <v>2.6800000000000015</v>
      </c>
      <c r="T185" s="87">
        <f t="shared" si="100"/>
        <v>0.42813479402878907</v>
      </c>
      <c r="U185" s="88">
        <f t="shared" si="94"/>
        <v>16</v>
      </c>
      <c r="V185" s="3">
        <f t="shared" si="104"/>
      </c>
      <c r="W185" s="101">
        <f t="shared" si="95"/>
        <v>16.1</v>
      </c>
      <c r="X185" s="101">
        <f t="shared" si="89"/>
        <v>-0.10000000000000142</v>
      </c>
      <c r="Y185" s="18">
        <f t="shared" si="101"/>
        <v>-9.911533188811106E-05</v>
      </c>
      <c r="Z185" s="1" t="str">
        <f t="shared" si="102"/>
        <v> </v>
      </c>
    </row>
    <row r="186" spans="8:26" ht="12.75">
      <c r="H186" s="86">
        <f t="shared" si="96"/>
        <v>2.7000000000000015</v>
      </c>
      <c r="I186" s="87">
        <f t="shared" si="98"/>
        <v>0.43136376415898753</v>
      </c>
      <c r="J186" s="88">
        <f t="shared" si="90"/>
        <v>16</v>
      </c>
      <c r="K186" s="3">
        <f t="shared" si="103"/>
      </c>
      <c r="M186" s="101">
        <f t="shared" si="91"/>
        <v>16</v>
      </c>
      <c r="N186" s="101">
        <f t="shared" si="92"/>
        <v>0</v>
      </c>
      <c r="O186" s="18">
        <f t="shared" si="93"/>
        <v>3.407961645329749E-05</v>
      </c>
      <c r="P186" s="1" t="str">
        <f t="shared" si="99"/>
        <v> </v>
      </c>
      <c r="S186" s="86">
        <f t="shared" si="97"/>
        <v>2.7000000000000015</v>
      </c>
      <c r="T186" s="87">
        <f t="shared" si="100"/>
        <v>0.43136376415898753</v>
      </c>
      <c r="U186" s="88">
        <f t="shared" si="94"/>
        <v>16</v>
      </c>
      <c r="V186" s="3">
        <f t="shared" si="104"/>
      </c>
      <c r="W186" s="101">
        <f t="shared" si="95"/>
        <v>16</v>
      </c>
      <c r="X186" s="101">
        <f t="shared" si="89"/>
        <v>0</v>
      </c>
      <c r="Y186" s="18">
        <f t="shared" si="101"/>
        <v>-3.2690819439906704E-05</v>
      </c>
      <c r="Z186" s="1" t="str">
        <f t="shared" si="102"/>
        <v> </v>
      </c>
    </row>
    <row r="187" spans="8:26" ht="12.75">
      <c r="H187" s="86">
        <f t="shared" si="96"/>
        <v>2.7200000000000015</v>
      </c>
      <c r="I187" s="87">
        <f t="shared" si="98"/>
        <v>0.43456890403419896</v>
      </c>
      <c r="J187" s="88">
        <f t="shared" si="90"/>
        <v>16</v>
      </c>
      <c r="K187" s="3">
        <f t="shared" si="103"/>
      </c>
      <c r="M187" s="101">
        <f t="shared" si="91"/>
        <v>15.9</v>
      </c>
      <c r="N187" s="101">
        <f t="shared" si="92"/>
        <v>0.09999999999999964</v>
      </c>
      <c r="O187" s="18">
        <f t="shared" si="93"/>
        <v>0.00010640868268385617</v>
      </c>
      <c r="P187" s="1" t="str">
        <f t="shared" si="99"/>
        <v> </v>
      </c>
      <c r="S187" s="86">
        <f t="shared" si="97"/>
        <v>2.7200000000000015</v>
      </c>
      <c r="T187" s="87">
        <f t="shared" si="100"/>
        <v>0.43456890403419896</v>
      </c>
      <c r="U187" s="88">
        <f t="shared" si="94"/>
        <v>16</v>
      </c>
      <c r="V187" s="3">
        <f t="shared" si="104"/>
      </c>
      <c r="W187" s="101">
        <f t="shared" si="95"/>
        <v>15.9</v>
      </c>
      <c r="X187" s="101">
        <f t="shared" si="89"/>
        <v>0.09999999999999964</v>
      </c>
      <c r="Y187" s="18">
        <f t="shared" si="101"/>
        <v>3.373369300874174E-05</v>
      </c>
      <c r="Z187" s="1" t="str">
        <f t="shared" si="102"/>
        <v> </v>
      </c>
    </row>
    <row r="188" spans="8:26" ht="12.75">
      <c r="H188" s="86">
        <f t="shared" si="96"/>
        <v>2.7400000000000015</v>
      </c>
      <c r="I188" s="87">
        <f t="shared" si="98"/>
        <v>0.4377505628203882</v>
      </c>
      <c r="J188" s="88">
        <f t="shared" si="90"/>
        <v>16</v>
      </c>
      <c r="K188" s="3">
        <f t="shared" si="103"/>
      </c>
      <c r="M188" s="101">
        <f t="shared" si="91"/>
        <v>15.8</v>
      </c>
      <c r="N188" s="101">
        <f t="shared" si="92"/>
        <v>0.1999999999999993</v>
      </c>
      <c r="O188" s="18">
        <f t="shared" si="93"/>
        <v>0.00024689698182100983</v>
      </c>
      <c r="P188" s="1" t="str">
        <f t="shared" si="99"/>
        <v> </v>
      </c>
      <c r="S188" s="86">
        <f t="shared" si="97"/>
        <v>2.7400000000000015</v>
      </c>
      <c r="T188" s="87">
        <f t="shared" si="100"/>
        <v>0.4377505628203882</v>
      </c>
      <c r="U188" s="88">
        <f t="shared" si="94"/>
        <v>16</v>
      </c>
      <c r="V188" s="3">
        <f t="shared" si="104"/>
      </c>
      <c r="W188" s="101">
        <f t="shared" si="95"/>
        <v>15.8</v>
      </c>
      <c r="X188" s="101">
        <f t="shared" si="89"/>
        <v>0.1999999999999993</v>
      </c>
      <c r="Y188" s="18">
        <f t="shared" si="101"/>
        <v>0.00010015820545739018</v>
      </c>
      <c r="Z188" s="1" t="str">
        <f t="shared" si="102"/>
        <v> </v>
      </c>
    </row>
    <row r="189" spans="8:26" ht="12.75">
      <c r="H189" s="86">
        <f t="shared" si="96"/>
        <v>2.7600000000000016</v>
      </c>
      <c r="I189" s="87">
        <f t="shared" si="98"/>
        <v>0.44090908206521795</v>
      </c>
      <c r="J189" s="88">
        <f t="shared" si="90"/>
        <v>16</v>
      </c>
      <c r="K189" s="3">
        <f t="shared" si="103"/>
      </c>
      <c r="M189" s="101">
        <f t="shared" si="91"/>
        <v>15.7</v>
      </c>
      <c r="N189" s="101">
        <f t="shared" si="92"/>
        <v>0.3000000000000007</v>
      </c>
      <c r="O189" s="18">
        <f t="shared" si="93"/>
        <v>0.0003873852809586076</v>
      </c>
      <c r="P189" s="1" t="str">
        <f t="shared" si="99"/>
        <v> </v>
      </c>
      <c r="S189" s="86">
        <f t="shared" si="97"/>
        <v>2.7600000000000016</v>
      </c>
      <c r="T189" s="87">
        <f t="shared" si="100"/>
        <v>0.44090908206521795</v>
      </c>
      <c r="U189" s="88">
        <f t="shared" si="94"/>
        <v>16</v>
      </c>
      <c r="V189" s="3">
        <f t="shared" si="104"/>
      </c>
      <c r="W189" s="101">
        <f t="shared" si="95"/>
        <v>15.7</v>
      </c>
      <c r="X189" s="101">
        <f t="shared" si="89"/>
        <v>0.3000000000000007</v>
      </c>
      <c r="Y189" s="18">
        <f t="shared" si="101"/>
        <v>0.00016658271790603862</v>
      </c>
      <c r="Z189" s="1" t="str">
        <f t="shared" si="102"/>
        <v> </v>
      </c>
    </row>
    <row r="190" spans="8:26" ht="12.75">
      <c r="H190" s="86">
        <f t="shared" si="96"/>
        <v>2.7800000000000016</v>
      </c>
      <c r="I190" s="87">
        <f t="shared" si="98"/>
        <v>0.4440447959180765</v>
      </c>
      <c r="J190" s="88">
        <f t="shared" si="90"/>
        <v>16</v>
      </c>
      <c r="K190" s="3">
        <f t="shared" si="103"/>
      </c>
      <c r="M190" s="101">
        <f t="shared" si="91"/>
        <v>15.6</v>
      </c>
      <c r="N190" s="101">
        <f t="shared" si="92"/>
        <v>0.40000000000000036</v>
      </c>
      <c r="O190" s="18">
        <f t="shared" si="93"/>
        <v>0.0005278735800962053</v>
      </c>
      <c r="P190" s="1" t="str">
        <f t="shared" si="99"/>
        <v>Careful!</v>
      </c>
      <c r="S190" s="86">
        <f t="shared" si="97"/>
        <v>2.7800000000000016</v>
      </c>
      <c r="T190" s="87">
        <f t="shared" si="100"/>
        <v>0.4440447959180765</v>
      </c>
      <c r="U190" s="88">
        <f t="shared" si="94"/>
        <v>16</v>
      </c>
      <c r="V190" s="3">
        <f t="shared" si="104"/>
      </c>
      <c r="W190" s="101">
        <f t="shared" si="95"/>
        <v>15.6</v>
      </c>
      <c r="X190" s="101">
        <f t="shared" si="89"/>
        <v>0.40000000000000036</v>
      </c>
      <c r="Y190" s="18">
        <f t="shared" si="101"/>
        <v>0.00023300723035468707</v>
      </c>
      <c r="Z190" s="1" t="str">
        <f t="shared" si="102"/>
        <v> </v>
      </c>
    </row>
    <row r="191" spans="8:26" ht="12.75">
      <c r="H191" s="86">
        <f t="shared" si="96"/>
        <v>2.8000000000000016</v>
      </c>
      <c r="I191" s="87">
        <f t="shared" si="98"/>
        <v>0.4471580313422195</v>
      </c>
      <c r="J191" s="88">
        <f t="shared" si="90"/>
        <v>15</v>
      </c>
      <c r="K191" s="3" t="str">
        <f t="shared" si="103"/>
        <v>Yes</v>
      </c>
      <c r="M191" s="101">
        <f t="shared" si="91"/>
        <v>15.5</v>
      </c>
      <c r="N191" s="101">
        <f t="shared" si="92"/>
        <v>-0.5</v>
      </c>
      <c r="O191" s="18">
        <f t="shared" si="93"/>
        <v>0.0005649483240119935</v>
      </c>
      <c r="P191" s="1" t="str">
        <f t="shared" si="99"/>
        <v>Careful!</v>
      </c>
      <c r="S191" s="86">
        <f t="shared" si="97"/>
        <v>2.8000000000000016</v>
      </c>
      <c r="T191" s="87">
        <f t="shared" si="100"/>
        <v>0.4471580313422195</v>
      </c>
      <c r="U191" s="88">
        <f t="shared" si="94"/>
        <v>15</v>
      </c>
      <c r="V191" s="3" t="str">
        <f t="shared" si="104"/>
        <v>Yes</v>
      </c>
      <c r="W191" s="101">
        <f t="shared" si="95"/>
        <v>15.5</v>
      </c>
      <c r="X191" s="101">
        <f t="shared" si="89"/>
        <v>-0.5</v>
      </c>
      <c r="Y191" s="18">
        <f t="shared" si="101"/>
        <v>-0.0002826865275507018</v>
      </c>
      <c r="Z191" s="1" t="str">
        <f t="shared" si="102"/>
        <v> </v>
      </c>
    </row>
    <row r="192" spans="8:26" ht="12.75">
      <c r="H192" s="86">
        <f t="shared" si="96"/>
        <v>2.8200000000000016</v>
      </c>
      <c r="I192" s="87">
        <f t="shared" si="98"/>
        <v>0.4502491083193613</v>
      </c>
      <c r="J192" s="88">
        <f t="shared" si="90"/>
        <v>15</v>
      </c>
      <c r="K192" s="3">
        <f t="shared" si="103"/>
      </c>
      <c r="M192" s="101">
        <f t="shared" si="91"/>
        <v>15.3</v>
      </c>
      <c r="N192" s="101">
        <f t="shared" si="92"/>
        <v>-0.3000000000000007</v>
      </c>
      <c r="O192" s="18">
        <f t="shared" si="93"/>
        <v>0.0004332693834694368</v>
      </c>
      <c r="P192" s="1" t="str">
        <f t="shared" si="99"/>
        <v> </v>
      </c>
      <c r="S192" s="86">
        <f t="shared" si="97"/>
        <v>2.8200000000000016</v>
      </c>
      <c r="T192" s="87">
        <f t="shared" si="100"/>
        <v>0.4502491083193613</v>
      </c>
      <c r="U192" s="88">
        <f t="shared" si="94"/>
        <v>15</v>
      </c>
      <c r="V192" s="3">
        <f t="shared" si="104"/>
      </c>
      <c r="W192" s="101">
        <f t="shared" si="95"/>
        <v>15.3</v>
      </c>
      <c r="X192" s="101">
        <f t="shared" si="89"/>
        <v>-0.3000000000000007</v>
      </c>
      <c r="Y192" s="18">
        <f t="shared" si="101"/>
        <v>-0.00022042000274735685</v>
      </c>
      <c r="Z192" s="1" t="str">
        <f t="shared" si="102"/>
        <v> </v>
      </c>
    </row>
    <row r="193" spans="8:26" ht="12.75">
      <c r="H193" s="86">
        <f t="shared" si="96"/>
        <v>2.8400000000000016</v>
      </c>
      <c r="I193" s="87">
        <f t="shared" si="98"/>
        <v>0.4533183400470379</v>
      </c>
      <c r="J193" s="88">
        <f t="shared" si="90"/>
        <v>15</v>
      </c>
      <c r="K193" s="3">
        <f t="shared" si="103"/>
      </c>
      <c r="M193" s="101">
        <f t="shared" si="91"/>
        <v>15.2</v>
      </c>
      <c r="N193" s="101">
        <f t="shared" si="92"/>
        <v>-0.1999999999999993</v>
      </c>
      <c r="O193" s="18">
        <f t="shared" si="93"/>
        <v>0.0003015904429268801</v>
      </c>
      <c r="P193" s="1" t="str">
        <f t="shared" si="99"/>
        <v> </v>
      </c>
      <c r="S193" s="86">
        <f t="shared" si="97"/>
        <v>2.8400000000000016</v>
      </c>
      <c r="T193" s="87">
        <f t="shared" si="100"/>
        <v>0.4533183400470379</v>
      </c>
      <c r="U193" s="88">
        <f t="shared" si="94"/>
        <v>15</v>
      </c>
      <c r="V193" s="3">
        <f t="shared" si="104"/>
      </c>
      <c r="W193" s="101">
        <f t="shared" si="95"/>
        <v>15.2</v>
      </c>
      <c r="X193" s="101">
        <f t="shared" si="89"/>
        <v>-0.1999999999999993</v>
      </c>
      <c r="Y193" s="18">
        <f t="shared" si="101"/>
        <v>-0.000158153477944456</v>
      </c>
      <c r="Z193" s="1" t="str">
        <f t="shared" si="102"/>
        <v> </v>
      </c>
    </row>
    <row r="194" spans="8:26" ht="12.75">
      <c r="H194" s="86">
        <f t="shared" si="96"/>
        <v>2.8600000000000017</v>
      </c>
      <c r="I194" s="87">
        <f t="shared" si="98"/>
        <v>0.4563660331290433</v>
      </c>
      <c r="J194" s="88">
        <f t="shared" si="90"/>
        <v>15</v>
      </c>
      <c r="K194" s="3">
        <f t="shared" si="103"/>
      </c>
      <c r="M194" s="101">
        <f t="shared" si="91"/>
        <v>15.1</v>
      </c>
      <c r="N194" s="101">
        <f t="shared" si="92"/>
        <v>-0.09999999999999964</v>
      </c>
      <c r="O194" s="18">
        <f t="shared" si="93"/>
        <v>0.0001699115023843234</v>
      </c>
      <c r="P194" s="1" t="str">
        <f t="shared" si="99"/>
        <v> </v>
      </c>
      <c r="S194" s="86">
        <f t="shared" si="97"/>
        <v>2.8600000000000017</v>
      </c>
      <c r="T194" s="87">
        <f t="shared" si="100"/>
        <v>0.4563660331290433</v>
      </c>
      <c r="U194" s="88">
        <f t="shared" si="94"/>
        <v>15</v>
      </c>
      <c r="V194" s="3">
        <f t="shared" si="104"/>
      </c>
      <c r="W194" s="101">
        <f t="shared" si="95"/>
        <v>15.1</v>
      </c>
      <c r="X194" s="101">
        <f t="shared" si="89"/>
        <v>-0.09999999999999964</v>
      </c>
      <c r="Y194" s="18">
        <f t="shared" si="101"/>
        <v>-9.588695314111106E-05</v>
      </c>
      <c r="Z194" s="1" t="str">
        <f t="shared" si="102"/>
        <v> </v>
      </c>
    </row>
    <row r="195" spans="8:26" ht="12.75">
      <c r="H195" s="86">
        <f t="shared" si="96"/>
        <v>2.8800000000000017</v>
      </c>
      <c r="I195" s="87">
        <f t="shared" si="98"/>
        <v>0.4593924877592311</v>
      </c>
      <c r="J195" s="88">
        <f t="shared" si="90"/>
        <v>15</v>
      </c>
      <c r="K195" s="3">
        <f t="shared" si="103"/>
      </c>
      <c r="M195" s="101">
        <f t="shared" si="91"/>
        <v>15</v>
      </c>
      <c r="N195" s="101">
        <f t="shared" si="92"/>
        <v>0</v>
      </c>
      <c r="O195" s="18">
        <f t="shared" si="93"/>
        <v>3.823256184132262E-05</v>
      </c>
      <c r="P195" s="1" t="str">
        <f t="shared" si="99"/>
        <v> </v>
      </c>
      <c r="S195" s="86">
        <f t="shared" si="97"/>
        <v>2.8800000000000017</v>
      </c>
      <c r="T195" s="87">
        <f t="shared" si="100"/>
        <v>0.4593924877592311</v>
      </c>
      <c r="U195" s="88">
        <f t="shared" si="94"/>
        <v>15</v>
      </c>
      <c r="V195" s="3">
        <f t="shared" si="104"/>
      </c>
      <c r="W195" s="101">
        <f t="shared" si="95"/>
        <v>15</v>
      </c>
      <c r="X195" s="101">
        <f t="shared" si="89"/>
        <v>0</v>
      </c>
      <c r="Y195" s="18">
        <f t="shared" si="101"/>
        <v>-3.362042833821022E-05</v>
      </c>
      <c r="Z195" s="1" t="str">
        <f t="shared" si="102"/>
        <v> </v>
      </c>
    </row>
    <row r="196" spans="8:26" ht="12.75">
      <c r="H196" s="86">
        <f t="shared" si="96"/>
        <v>2.9000000000000017</v>
      </c>
      <c r="I196" s="87">
        <f t="shared" si="98"/>
        <v>0.46239799789895636</v>
      </c>
      <c r="J196" s="88">
        <f t="shared" si="90"/>
        <v>15</v>
      </c>
      <c r="K196" s="3">
        <f t="shared" si="103"/>
      </c>
      <c r="M196" s="101">
        <f t="shared" si="91"/>
        <v>14.9</v>
      </c>
      <c r="N196" s="101">
        <f t="shared" si="92"/>
        <v>0.09999999999999964</v>
      </c>
      <c r="O196" s="18">
        <f t="shared" si="93"/>
        <v>9.344637870167816E-05</v>
      </c>
      <c r="P196" s="1" t="str">
        <f t="shared" si="99"/>
        <v> </v>
      </c>
      <c r="S196" s="86">
        <f t="shared" si="97"/>
        <v>2.9000000000000017</v>
      </c>
      <c r="T196" s="87">
        <f t="shared" si="100"/>
        <v>0.46239799789895636</v>
      </c>
      <c r="U196" s="88">
        <f t="shared" si="94"/>
        <v>15</v>
      </c>
      <c r="V196" s="3">
        <f t="shared" si="104"/>
      </c>
      <c r="W196" s="101">
        <f t="shared" si="95"/>
        <v>14.9</v>
      </c>
      <c r="X196" s="101">
        <f t="shared" si="89"/>
        <v>0.09999999999999964</v>
      </c>
      <c r="Y196" s="18">
        <f t="shared" si="101"/>
        <v>2.8646096465578808E-05</v>
      </c>
      <c r="Z196" s="1" t="str">
        <f t="shared" si="102"/>
        <v> </v>
      </c>
    </row>
    <row r="197" spans="8:26" ht="12.75">
      <c r="H197" s="86">
        <f t="shared" si="96"/>
        <v>2.9200000000000017</v>
      </c>
      <c r="I197" s="87">
        <f t="shared" si="98"/>
        <v>0.46538285144841857</v>
      </c>
      <c r="J197" s="88">
        <f t="shared" si="90"/>
        <v>15</v>
      </c>
      <c r="K197" s="3">
        <f t="shared" si="103"/>
      </c>
      <c r="M197" s="101">
        <f t="shared" si="91"/>
        <v>14.8</v>
      </c>
      <c r="N197" s="101">
        <f t="shared" si="92"/>
        <v>0.1999999999999993</v>
      </c>
      <c r="O197" s="18">
        <f t="shared" si="93"/>
        <v>0.00022512531924423484</v>
      </c>
      <c r="P197" s="1" t="str">
        <f t="shared" si="99"/>
        <v> </v>
      </c>
      <c r="S197" s="86">
        <f t="shared" si="97"/>
        <v>2.9200000000000017</v>
      </c>
      <c r="T197" s="87">
        <f t="shared" si="100"/>
        <v>0.46538285144841857</v>
      </c>
      <c r="U197" s="88">
        <f t="shared" si="94"/>
        <v>15</v>
      </c>
      <c r="V197" s="3">
        <f t="shared" si="104"/>
      </c>
      <c r="W197" s="101">
        <f t="shared" si="95"/>
        <v>14.8</v>
      </c>
      <c r="X197" s="101">
        <f t="shared" si="89"/>
        <v>0.1999999999999993</v>
      </c>
      <c r="Y197" s="18">
        <f t="shared" si="101"/>
        <v>9.091262126847965E-05</v>
      </c>
      <c r="Z197" s="1" t="str">
        <f t="shared" si="102"/>
        <v> </v>
      </c>
    </row>
    <row r="198" spans="8:26" ht="12.75">
      <c r="H198" s="86">
        <f t="shared" si="96"/>
        <v>2.9400000000000017</v>
      </c>
      <c r="I198" s="87">
        <f t="shared" si="98"/>
        <v>0.46834733041215754</v>
      </c>
      <c r="J198" s="88">
        <f t="shared" si="90"/>
        <v>15</v>
      </c>
      <c r="K198" s="3">
        <f t="shared" si="103"/>
      </c>
      <c r="M198" s="101">
        <f t="shared" si="91"/>
        <v>14.7</v>
      </c>
      <c r="N198" s="101">
        <f t="shared" si="92"/>
        <v>0.3000000000000007</v>
      </c>
      <c r="O198" s="18">
        <f t="shared" si="93"/>
        <v>0.0003568042597872356</v>
      </c>
      <c r="P198" s="1" t="str">
        <f t="shared" si="99"/>
        <v> </v>
      </c>
      <c r="S198" s="86">
        <f t="shared" si="97"/>
        <v>2.9400000000000017</v>
      </c>
      <c r="T198" s="87">
        <f t="shared" si="100"/>
        <v>0.46834733041215754</v>
      </c>
      <c r="U198" s="88">
        <f t="shared" si="94"/>
        <v>15</v>
      </c>
      <c r="V198" s="3">
        <f t="shared" si="104"/>
      </c>
      <c r="W198" s="101">
        <f t="shared" si="95"/>
        <v>14.7</v>
      </c>
      <c r="X198" s="101">
        <f t="shared" si="89"/>
        <v>0.3000000000000007</v>
      </c>
      <c r="Y198" s="18">
        <f t="shared" si="101"/>
        <v>0.0001531791460718246</v>
      </c>
      <c r="Z198" s="1" t="str">
        <f t="shared" si="102"/>
        <v> </v>
      </c>
    </row>
    <row r="199" spans="8:26" ht="12.75">
      <c r="H199" s="86">
        <f t="shared" si="96"/>
        <v>2.9600000000000017</v>
      </c>
      <c r="I199" s="87">
        <f t="shared" si="98"/>
        <v>0.47129171105893886</v>
      </c>
      <c r="J199" s="88">
        <f t="shared" si="90"/>
        <v>15</v>
      </c>
      <c r="K199" s="3">
        <f t="shared" si="103"/>
      </c>
      <c r="M199" s="101">
        <f t="shared" si="91"/>
        <v>14.6</v>
      </c>
      <c r="N199" s="101">
        <f t="shared" si="92"/>
        <v>0.40000000000000036</v>
      </c>
      <c r="O199" s="18">
        <f t="shared" si="93"/>
        <v>0.0004884832003302364</v>
      </c>
      <c r="P199" s="1" t="str">
        <f t="shared" si="99"/>
        <v> </v>
      </c>
      <c r="S199" s="86">
        <f t="shared" si="97"/>
        <v>2.9600000000000017</v>
      </c>
      <c r="T199" s="87">
        <f t="shared" si="100"/>
        <v>0.47129171105893886</v>
      </c>
      <c r="U199" s="88">
        <f t="shared" si="94"/>
        <v>15</v>
      </c>
      <c r="V199" s="3">
        <f t="shared" si="104"/>
      </c>
      <c r="W199" s="101">
        <f t="shared" si="95"/>
        <v>14.6</v>
      </c>
      <c r="X199" s="101">
        <f t="shared" si="89"/>
        <v>0.40000000000000036</v>
      </c>
      <c r="Y199" s="18">
        <f t="shared" si="101"/>
        <v>0.00021544567087472544</v>
      </c>
      <c r="Z199" s="1" t="str">
        <f t="shared" si="102"/>
        <v> </v>
      </c>
    </row>
    <row r="200" spans="8:26" ht="12.75">
      <c r="H200" s="86">
        <f t="shared" si="96"/>
        <v>2.9800000000000018</v>
      </c>
      <c r="I200" s="87">
        <f t="shared" si="98"/>
        <v>0.4742162640762555</v>
      </c>
      <c r="J200" s="88">
        <f t="shared" si="90"/>
        <v>15</v>
      </c>
      <c r="K200" s="3">
        <f t="shared" si="103"/>
      </c>
      <c r="M200" s="101">
        <f t="shared" si="91"/>
        <v>14.5</v>
      </c>
      <c r="N200" s="101">
        <f t="shared" si="92"/>
        <v>0.5</v>
      </c>
      <c r="O200" s="18">
        <f t="shared" si="93"/>
        <v>0.0006201621408727931</v>
      </c>
      <c r="P200" s="1" t="str">
        <f t="shared" si="99"/>
        <v>Careful!</v>
      </c>
      <c r="S200" s="86">
        <f t="shared" si="97"/>
        <v>2.9800000000000018</v>
      </c>
      <c r="T200" s="87">
        <f t="shared" si="100"/>
        <v>0.4742162640762555</v>
      </c>
      <c r="U200" s="88">
        <f t="shared" si="94"/>
        <v>15</v>
      </c>
      <c r="V200" s="3">
        <f t="shared" si="104"/>
      </c>
      <c r="W200" s="101">
        <f t="shared" si="95"/>
        <v>14.5</v>
      </c>
      <c r="X200" s="101">
        <f t="shared" si="89"/>
        <v>0.5</v>
      </c>
      <c r="Y200" s="18">
        <f t="shared" si="101"/>
        <v>0.0002777121956776263</v>
      </c>
      <c r="Z200" s="1" t="str">
        <f t="shared" si="102"/>
        <v> </v>
      </c>
    </row>
    <row r="201" spans="8:26" ht="12.75">
      <c r="H201" s="86">
        <f t="shared" si="96"/>
        <v>3.0000000000000018</v>
      </c>
      <c r="I201" s="87">
        <f t="shared" si="98"/>
        <v>0.4771212547196627</v>
      </c>
      <c r="J201" s="88">
        <f t="shared" si="90"/>
        <v>14</v>
      </c>
      <c r="K201" s="3" t="str">
        <f t="shared" si="103"/>
        <v>Yes</v>
      </c>
      <c r="M201" s="101">
        <f t="shared" si="91"/>
        <v>14.4</v>
      </c>
      <c r="N201" s="101">
        <f t="shared" si="92"/>
        <v>-0.40000000000000036</v>
      </c>
      <c r="O201" s="18">
        <f t="shared" si="93"/>
        <v>0.0005689847317293939</v>
      </c>
      <c r="P201" s="1" t="str">
        <f t="shared" si="99"/>
        <v>Careful!</v>
      </c>
      <c r="S201" s="86">
        <f t="shared" si="97"/>
        <v>3.0000000000000018</v>
      </c>
      <c r="T201" s="87">
        <f t="shared" si="100"/>
        <v>0.4771212547196627</v>
      </c>
      <c r="U201" s="88">
        <f t="shared" si="94"/>
        <v>14</v>
      </c>
      <c r="V201" s="3" t="str">
        <f t="shared" si="104"/>
        <v>Yes</v>
      </c>
      <c r="W201" s="101">
        <f t="shared" si="95"/>
        <v>14.4</v>
      </c>
      <c r="X201" s="101">
        <f t="shared" si="89"/>
        <v>-0.40000000000000036</v>
      </c>
      <c r="Y201" s="18">
        <f t="shared" si="101"/>
        <v>-0.0002835901890936299</v>
      </c>
      <c r="Z201" s="1" t="str">
        <f t="shared" si="102"/>
        <v> </v>
      </c>
    </row>
    <row r="202" spans="8:26" ht="12.75">
      <c r="H202" s="86">
        <f t="shared" si="96"/>
        <v>3.020000000000002</v>
      </c>
      <c r="I202" s="87">
        <f t="shared" si="98"/>
        <v>0.4800069429571509</v>
      </c>
      <c r="J202" s="88">
        <f t="shared" si="90"/>
        <v>14</v>
      </c>
      <c r="K202" s="3">
        <f t="shared" si="103"/>
      </c>
      <c r="M202" s="101">
        <f t="shared" si="91"/>
        <v>14.3</v>
      </c>
      <c r="N202" s="101">
        <f t="shared" si="92"/>
        <v>-0.3000000000000007</v>
      </c>
      <c r="O202" s="18">
        <f t="shared" si="93"/>
        <v>0.00044611129660676596</v>
      </c>
      <c r="P202" s="1" t="str">
        <f t="shared" si="99"/>
        <v> </v>
      </c>
      <c r="S202" s="86">
        <f t="shared" si="97"/>
        <v>3.020000000000002</v>
      </c>
      <c r="T202" s="87">
        <f t="shared" si="100"/>
        <v>0.4800069429571509</v>
      </c>
      <c r="U202" s="88">
        <f t="shared" si="94"/>
        <v>14</v>
      </c>
      <c r="V202" s="3">
        <f t="shared" si="104"/>
      </c>
      <c r="W202" s="101">
        <f t="shared" si="95"/>
        <v>14.3</v>
      </c>
      <c r="X202" s="101">
        <f t="shared" si="89"/>
        <v>-0.3000000000000007</v>
      </c>
      <c r="Y202" s="18">
        <f t="shared" si="101"/>
        <v>-0.0002254807903541156</v>
      </c>
      <c r="Z202" s="1" t="str">
        <f t="shared" si="102"/>
        <v> </v>
      </c>
    </row>
    <row r="203" spans="8:26" ht="12.75">
      <c r="H203" s="86">
        <f t="shared" si="96"/>
        <v>3.040000000000002</v>
      </c>
      <c r="I203" s="87">
        <f t="shared" si="98"/>
        <v>0.482873583608754</v>
      </c>
      <c r="J203" s="88">
        <f t="shared" si="90"/>
        <v>14</v>
      </c>
      <c r="K203" s="3">
        <f t="shared" si="103"/>
      </c>
      <c r="M203" s="101">
        <f t="shared" si="91"/>
        <v>14.2</v>
      </c>
      <c r="N203" s="101">
        <f t="shared" si="92"/>
        <v>-0.1999999999999993</v>
      </c>
      <c r="O203" s="18">
        <f t="shared" si="93"/>
        <v>0.0003232378614854703</v>
      </c>
      <c r="P203" s="1" t="str">
        <f t="shared" si="99"/>
        <v> </v>
      </c>
      <c r="S203" s="86">
        <f t="shared" si="97"/>
        <v>3.040000000000002</v>
      </c>
      <c r="T203" s="87">
        <f t="shared" si="100"/>
        <v>0.482873583608754</v>
      </c>
      <c r="U203" s="88">
        <f t="shared" si="94"/>
        <v>14</v>
      </c>
      <c r="V203" s="3">
        <f t="shared" si="104"/>
      </c>
      <c r="W203" s="101">
        <f t="shared" si="95"/>
        <v>14.2</v>
      </c>
      <c r="X203" s="101">
        <f t="shared" si="89"/>
        <v>-0.1999999999999993</v>
      </c>
      <c r="Y203" s="18">
        <f t="shared" si="101"/>
        <v>-0.00016737139161504544</v>
      </c>
      <c r="Z203" s="1" t="str">
        <f t="shared" si="102"/>
        <v> </v>
      </c>
    </row>
    <row r="204" spans="8:26" ht="12.75">
      <c r="H204" s="86">
        <f t="shared" si="96"/>
        <v>3.060000000000002</v>
      </c>
      <c r="I204" s="87">
        <f t="shared" si="98"/>
        <v>0.48572142648158023</v>
      </c>
      <c r="J204" s="88">
        <f t="shared" si="90"/>
        <v>14</v>
      </c>
      <c r="K204" s="3">
        <f t="shared" si="103"/>
      </c>
      <c r="M204" s="101">
        <f t="shared" si="91"/>
        <v>14.1</v>
      </c>
      <c r="N204" s="101">
        <f t="shared" si="92"/>
        <v>-0.09999999999999964</v>
      </c>
      <c r="O204" s="18">
        <f t="shared" si="93"/>
        <v>0.00020036442636373053</v>
      </c>
      <c r="P204" s="1" t="str">
        <f t="shared" si="99"/>
        <v> </v>
      </c>
      <c r="S204" s="86">
        <f t="shared" si="97"/>
        <v>3.060000000000002</v>
      </c>
      <c r="T204" s="87">
        <f t="shared" si="100"/>
        <v>0.48572142648158023</v>
      </c>
      <c r="U204" s="88">
        <f t="shared" si="94"/>
        <v>14</v>
      </c>
      <c r="V204" s="3">
        <f t="shared" si="104"/>
      </c>
      <c r="W204" s="101">
        <f t="shared" si="95"/>
        <v>14.1</v>
      </c>
      <c r="X204" s="101">
        <f t="shared" si="89"/>
        <v>-0.09999999999999964</v>
      </c>
      <c r="Y204" s="18">
        <f t="shared" si="101"/>
        <v>-0.00010926199287597527</v>
      </c>
      <c r="Z204" s="1" t="str">
        <f t="shared" si="102"/>
        <v> </v>
      </c>
    </row>
    <row r="205" spans="8:26" ht="12.75">
      <c r="H205" s="86">
        <f t="shared" si="96"/>
        <v>3.080000000000002</v>
      </c>
      <c r="I205" s="87">
        <f t="shared" si="98"/>
        <v>0.4885507165004445</v>
      </c>
      <c r="J205" s="88">
        <f t="shared" si="90"/>
        <v>14</v>
      </c>
      <c r="K205" s="3">
        <f t="shared" si="103"/>
      </c>
      <c r="M205" s="101">
        <f t="shared" si="91"/>
        <v>14.1</v>
      </c>
      <c r="N205" s="101">
        <f t="shared" si="92"/>
        <v>-0.09999999999999964</v>
      </c>
      <c r="O205" s="18">
        <f t="shared" si="93"/>
        <v>7.749099124154668E-05</v>
      </c>
      <c r="P205" s="1" t="str">
        <f t="shared" si="99"/>
        <v> </v>
      </c>
      <c r="S205" s="86">
        <f t="shared" si="97"/>
        <v>3.080000000000002</v>
      </c>
      <c r="T205" s="87">
        <f t="shared" si="100"/>
        <v>0.4885507165004445</v>
      </c>
      <c r="U205" s="88">
        <f t="shared" si="94"/>
        <v>14</v>
      </c>
      <c r="V205" s="3">
        <f t="shared" si="104"/>
      </c>
      <c r="W205" s="101">
        <f t="shared" si="95"/>
        <v>14.1</v>
      </c>
      <c r="X205" s="101">
        <f t="shared" si="89"/>
        <v>-0.09999999999999964</v>
      </c>
      <c r="Y205" s="18">
        <f t="shared" si="101"/>
        <v>-5.1152594136016916E-05</v>
      </c>
      <c r="Z205" s="1" t="str">
        <f t="shared" si="102"/>
        <v> </v>
      </c>
    </row>
    <row r="206" spans="8:26" ht="12.75">
      <c r="H206" s="86">
        <f t="shared" si="96"/>
        <v>3.100000000000002</v>
      </c>
      <c r="I206" s="87">
        <f t="shared" si="98"/>
        <v>0.4913616938342729</v>
      </c>
      <c r="J206" s="88">
        <f t="shared" si="90"/>
        <v>14</v>
      </c>
      <c r="K206" s="3">
        <f t="shared" si="103"/>
      </c>
      <c r="M206" s="101">
        <f t="shared" si="91"/>
        <v>14</v>
      </c>
      <c r="N206" s="101">
        <f t="shared" si="92"/>
        <v>0</v>
      </c>
      <c r="O206" s="18">
        <f t="shared" si="93"/>
        <v>4.538244387974899E-05</v>
      </c>
      <c r="P206" s="1" t="str">
        <f t="shared" si="99"/>
        <v> </v>
      </c>
      <c r="S206" s="86">
        <f t="shared" si="97"/>
        <v>3.100000000000002</v>
      </c>
      <c r="T206" s="87">
        <f t="shared" si="100"/>
        <v>0.4913616938342729</v>
      </c>
      <c r="U206" s="88">
        <f t="shared" si="94"/>
        <v>14</v>
      </c>
      <c r="V206" s="3">
        <f t="shared" si="104"/>
      </c>
      <c r="W206" s="101">
        <f t="shared" si="95"/>
        <v>14</v>
      </c>
      <c r="X206" s="101">
        <f t="shared" si="89"/>
        <v>0</v>
      </c>
      <c r="Y206" s="18">
        <f t="shared" si="101"/>
        <v>6.956804603053257E-06</v>
      </c>
      <c r="Z206" s="1" t="str">
        <f t="shared" si="102"/>
        <v> </v>
      </c>
    </row>
    <row r="207" spans="8:26" ht="12.75">
      <c r="H207" s="86">
        <f t="shared" si="96"/>
        <v>3.120000000000002</v>
      </c>
      <c r="I207" s="87">
        <f t="shared" si="98"/>
        <v>0.494154594018443</v>
      </c>
      <c r="J207" s="88">
        <f t="shared" si="90"/>
        <v>14</v>
      </c>
      <c r="K207" s="3">
        <f t="shared" si="103"/>
      </c>
      <c r="M207" s="101">
        <f t="shared" si="91"/>
        <v>13.9</v>
      </c>
      <c r="N207" s="101">
        <f t="shared" si="92"/>
        <v>0.09999999999999964</v>
      </c>
      <c r="O207" s="18">
        <f t="shared" si="93"/>
        <v>0.00016825587900193284</v>
      </c>
      <c r="P207" s="1" t="str">
        <f t="shared" si="99"/>
        <v> </v>
      </c>
      <c r="S207" s="86">
        <f t="shared" si="97"/>
        <v>3.120000000000002</v>
      </c>
      <c r="T207" s="87">
        <f t="shared" si="100"/>
        <v>0.494154594018443</v>
      </c>
      <c r="U207" s="88">
        <f t="shared" si="94"/>
        <v>14</v>
      </c>
      <c r="V207" s="3">
        <f t="shared" si="104"/>
      </c>
      <c r="W207" s="101">
        <f t="shared" si="95"/>
        <v>13.9</v>
      </c>
      <c r="X207" s="101">
        <f t="shared" si="89"/>
        <v>0.09999999999999964</v>
      </c>
      <c r="Y207" s="18">
        <f t="shared" si="101"/>
        <v>6.506620334212343E-05</v>
      </c>
      <c r="Z207" s="1" t="str">
        <f t="shared" si="102"/>
        <v> </v>
      </c>
    </row>
    <row r="208" spans="8:26" ht="12.75">
      <c r="H208" s="86">
        <f t="shared" si="96"/>
        <v>3.140000000000002</v>
      </c>
      <c r="I208" s="87">
        <f t="shared" si="98"/>
        <v>0.4969296480732152</v>
      </c>
      <c r="J208" s="88">
        <f t="shared" si="90"/>
        <v>14</v>
      </c>
      <c r="K208" s="3">
        <f t="shared" si="103"/>
      </c>
      <c r="M208" s="101">
        <f t="shared" si="91"/>
        <v>13.8</v>
      </c>
      <c r="N208" s="101">
        <f t="shared" si="92"/>
        <v>0.1999999999999993</v>
      </c>
      <c r="O208" s="18">
        <f t="shared" si="93"/>
        <v>0.0002911293141236726</v>
      </c>
      <c r="P208" s="1" t="str">
        <f t="shared" si="99"/>
        <v> </v>
      </c>
      <c r="S208" s="86">
        <f t="shared" si="97"/>
        <v>3.140000000000002</v>
      </c>
      <c r="T208" s="87">
        <f t="shared" si="100"/>
        <v>0.4969296480732152</v>
      </c>
      <c r="U208" s="88">
        <f t="shared" si="94"/>
        <v>14</v>
      </c>
      <c r="V208" s="3">
        <f t="shared" si="104"/>
      </c>
      <c r="W208" s="101">
        <f t="shared" si="95"/>
        <v>13.8</v>
      </c>
      <c r="X208" s="101">
        <f t="shared" si="89"/>
        <v>0.1999999999999993</v>
      </c>
      <c r="Y208" s="18">
        <f t="shared" si="101"/>
        <v>0.0001231756020816377</v>
      </c>
      <c r="Z208" s="1" t="str">
        <f t="shared" si="102"/>
        <v> </v>
      </c>
    </row>
    <row r="209" spans="8:26" ht="12.75">
      <c r="H209" s="86">
        <f t="shared" si="96"/>
        <v>3.160000000000002</v>
      </c>
      <c r="I209" s="87">
        <f t="shared" si="98"/>
        <v>0.49968708261840405</v>
      </c>
      <c r="J209" s="88">
        <f t="shared" si="90"/>
        <v>14</v>
      </c>
      <c r="K209" s="3">
        <f t="shared" si="103"/>
      </c>
      <c r="M209" s="101">
        <f t="shared" si="91"/>
        <v>13.7</v>
      </c>
      <c r="N209" s="101">
        <f t="shared" si="92"/>
        <v>0.3000000000000007</v>
      </c>
      <c r="O209" s="18">
        <f t="shared" si="93"/>
        <v>0.00041400274924541236</v>
      </c>
      <c r="P209" s="1" t="str">
        <f t="shared" si="99"/>
        <v> </v>
      </c>
      <c r="S209" s="86">
        <f t="shared" si="97"/>
        <v>3.160000000000002</v>
      </c>
      <c r="T209" s="87">
        <f t="shared" si="100"/>
        <v>0.49968708261840405</v>
      </c>
      <c r="U209" s="88">
        <f t="shared" si="94"/>
        <v>14</v>
      </c>
      <c r="V209" s="3">
        <f t="shared" si="104"/>
      </c>
      <c r="W209" s="101">
        <f t="shared" si="95"/>
        <v>13.7</v>
      </c>
      <c r="X209" s="101">
        <f t="shared" si="89"/>
        <v>0.3000000000000007</v>
      </c>
      <c r="Y209" s="18">
        <f t="shared" si="101"/>
        <v>0.00018128500082115195</v>
      </c>
      <c r="Z209" s="1" t="str">
        <f t="shared" si="102"/>
        <v> </v>
      </c>
    </row>
    <row r="210" spans="8:26" ht="12.75">
      <c r="H210" s="86">
        <f t="shared" si="96"/>
        <v>3.180000000000002</v>
      </c>
      <c r="I210" s="87">
        <f t="shared" si="98"/>
        <v>0.5024271199844329</v>
      </c>
      <c r="J210" s="88">
        <f t="shared" si="90"/>
        <v>14</v>
      </c>
      <c r="K210" s="3">
        <f t="shared" si="103"/>
      </c>
      <c r="M210" s="101">
        <f t="shared" si="91"/>
        <v>13.6</v>
      </c>
      <c r="N210" s="101">
        <f t="shared" si="92"/>
        <v>0.40000000000000036</v>
      </c>
      <c r="O210" s="18">
        <f t="shared" si="93"/>
        <v>0.0005368761843671521</v>
      </c>
      <c r="P210" s="1" t="str">
        <f t="shared" si="99"/>
        <v>Careful!</v>
      </c>
      <c r="S210" s="86">
        <f t="shared" si="97"/>
        <v>3.180000000000002</v>
      </c>
      <c r="T210" s="87">
        <f t="shared" si="100"/>
        <v>0.5024271199844329</v>
      </c>
      <c r="U210" s="88">
        <f t="shared" si="94"/>
        <v>14</v>
      </c>
      <c r="V210" s="3">
        <f t="shared" si="104"/>
      </c>
      <c r="W210" s="101">
        <f t="shared" si="95"/>
        <v>13.6</v>
      </c>
      <c r="X210" s="101">
        <f t="shared" si="89"/>
        <v>0.40000000000000036</v>
      </c>
      <c r="Y210" s="18">
        <f t="shared" si="101"/>
        <v>0.0002393943995611103</v>
      </c>
      <c r="Z210" s="1" t="str">
        <f t="shared" si="102"/>
        <v> </v>
      </c>
    </row>
    <row r="211" spans="8:26" ht="12.75">
      <c r="H211" s="86">
        <f t="shared" si="96"/>
        <v>3.200000000000002</v>
      </c>
      <c r="I211" s="87">
        <f t="shared" si="98"/>
        <v>0.5051499783199063</v>
      </c>
      <c r="J211" s="88">
        <f t="shared" si="90"/>
        <v>14</v>
      </c>
      <c r="K211" s="3">
        <f t="shared" si="103"/>
      </c>
      <c r="M211" s="101">
        <f t="shared" si="91"/>
        <v>13.5</v>
      </c>
      <c r="N211" s="101">
        <f t="shared" si="92"/>
        <v>0.5</v>
      </c>
      <c r="O211" s="18">
        <f t="shared" si="93"/>
        <v>0.000659749619489336</v>
      </c>
      <c r="P211" s="1" t="str">
        <f t="shared" si="99"/>
        <v>Careful!</v>
      </c>
      <c r="S211" s="86">
        <f t="shared" si="97"/>
        <v>3.200000000000002</v>
      </c>
      <c r="T211" s="87">
        <f t="shared" si="100"/>
        <v>0.5051499783199063</v>
      </c>
      <c r="U211" s="88">
        <f t="shared" si="94"/>
        <v>14</v>
      </c>
      <c r="V211" s="3">
        <f t="shared" si="104"/>
      </c>
      <c r="W211" s="101">
        <f t="shared" si="95"/>
        <v>13.5</v>
      </c>
      <c r="X211" s="101">
        <f t="shared" si="89"/>
        <v>0.5</v>
      </c>
      <c r="Y211" s="18">
        <f t="shared" si="101"/>
        <v>0.00029750379830062457</v>
      </c>
      <c r="Z211" s="1" t="str">
        <f t="shared" si="102"/>
        <v> </v>
      </c>
    </row>
    <row r="212" spans="8:26" ht="12.75">
      <c r="H212" s="86">
        <f t="shared" si="96"/>
        <v>3.220000000000002</v>
      </c>
      <c r="I212" s="87">
        <f t="shared" si="98"/>
        <v>0.5078558716958311</v>
      </c>
      <c r="J212" s="88">
        <f t="shared" si="90"/>
        <v>13</v>
      </c>
      <c r="K212" s="3" t="str">
        <f t="shared" si="103"/>
        <v>Yes</v>
      </c>
      <c r="M212" s="101">
        <f t="shared" si="91"/>
        <v>13.4</v>
      </c>
      <c r="N212" s="101">
        <f t="shared" si="92"/>
        <v>-0.40000000000000036</v>
      </c>
      <c r="O212" s="18">
        <f t="shared" si="93"/>
        <v>0.0006344432285492196</v>
      </c>
      <c r="P212" s="1" t="str">
        <f t="shared" si="99"/>
        <v>Careful!</v>
      </c>
      <c r="S212" s="86">
        <f t="shared" si="97"/>
        <v>3.220000000000002</v>
      </c>
      <c r="T212" s="87">
        <f t="shared" si="100"/>
        <v>0.5078558716958311</v>
      </c>
      <c r="U212" s="88">
        <f t="shared" si="94"/>
        <v>13</v>
      </c>
      <c r="V212" s="3" t="str">
        <f t="shared" si="104"/>
        <v>Yes</v>
      </c>
      <c r="W212" s="101">
        <f t="shared" si="95"/>
        <v>13.4</v>
      </c>
      <c r="X212" s="101">
        <f t="shared" si="89"/>
        <v>-0.40000000000000036</v>
      </c>
      <c r="Y212" s="18">
        <f t="shared" si="101"/>
        <v>-0.0003135454133502691</v>
      </c>
      <c r="Z212" s="1" t="str">
        <f t="shared" si="102"/>
        <v> </v>
      </c>
    </row>
    <row r="213" spans="8:26" ht="12.75">
      <c r="H213" s="86">
        <f t="shared" si="96"/>
        <v>3.240000000000002</v>
      </c>
      <c r="I213" s="87">
        <f t="shared" si="98"/>
        <v>0.5105450102066124</v>
      </c>
      <c r="J213" s="88">
        <f t="shared" si="90"/>
        <v>13</v>
      </c>
      <c r="K213" s="3">
        <f t="shared" si="103"/>
      </c>
      <c r="M213" s="101">
        <f t="shared" si="91"/>
        <v>13.4</v>
      </c>
      <c r="N213" s="101">
        <f t="shared" si="92"/>
        <v>-0.40000000000000036</v>
      </c>
      <c r="O213" s="18">
        <f t="shared" si="93"/>
        <v>0.0005203714473607235</v>
      </c>
      <c r="P213" s="1" t="str">
        <f t="shared" si="99"/>
        <v>Careful!</v>
      </c>
      <c r="S213" s="86">
        <f t="shared" si="97"/>
        <v>3.240000000000002</v>
      </c>
      <c r="T213" s="87">
        <f t="shared" si="100"/>
        <v>0.5105450102066124</v>
      </c>
      <c r="U213" s="88">
        <f t="shared" si="94"/>
        <v>13</v>
      </c>
      <c r="V213" s="3">
        <f t="shared" si="104"/>
      </c>
      <c r="W213" s="101">
        <f t="shared" si="95"/>
        <v>13.4</v>
      </c>
      <c r="X213" s="101">
        <f t="shared" si="89"/>
        <v>-0.40000000000000036</v>
      </c>
      <c r="Y213" s="18">
        <f t="shared" si="101"/>
        <v>-0.00025959227927163653</v>
      </c>
      <c r="Z213" s="1" t="str">
        <f t="shared" si="102"/>
        <v> </v>
      </c>
    </row>
    <row r="214" spans="8:26" ht="12.75">
      <c r="H214" s="86">
        <f t="shared" si="96"/>
        <v>3.260000000000002</v>
      </c>
      <c r="I214" s="87">
        <f t="shared" si="98"/>
        <v>0.5132176000679393</v>
      </c>
      <c r="J214" s="88">
        <f t="shared" si="90"/>
        <v>13</v>
      </c>
      <c r="K214" s="3">
        <f t="shared" si="103"/>
      </c>
      <c r="M214" s="101">
        <f t="shared" si="91"/>
        <v>13.3</v>
      </c>
      <c r="N214" s="101">
        <f t="shared" si="92"/>
        <v>-0.3000000000000007</v>
      </c>
      <c r="O214" s="18">
        <f t="shared" si="93"/>
        <v>0.0004062996661708951</v>
      </c>
      <c r="P214" s="1" t="str">
        <f t="shared" si="99"/>
        <v> </v>
      </c>
      <c r="S214" s="86">
        <f t="shared" si="97"/>
        <v>3.260000000000002</v>
      </c>
      <c r="T214" s="87">
        <f t="shared" si="100"/>
        <v>0.5132176000679393</v>
      </c>
      <c r="U214" s="88">
        <f t="shared" si="94"/>
        <v>13</v>
      </c>
      <c r="V214" s="3">
        <f t="shared" si="104"/>
      </c>
      <c r="W214" s="101">
        <f t="shared" si="95"/>
        <v>13.3</v>
      </c>
      <c r="X214" s="101">
        <f t="shared" si="89"/>
        <v>-0.3000000000000007</v>
      </c>
      <c r="Y214" s="18">
        <f t="shared" si="101"/>
        <v>-0.00020563914519300397</v>
      </c>
      <c r="Z214" s="1" t="str">
        <f t="shared" si="102"/>
        <v> </v>
      </c>
    </row>
    <row r="215" spans="8:26" ht="12.75">
      <c r="H215" s="86">
        <f t="shared" si="96"/>
        <v>3.280000000000002</v>
      </c>
      <c r="I215" s="87">
        <f t="shared" si="98"/>
        <v>0.5158738437116793</v>
      </c>
      <c r="J215" s="88">
        <f t="shared" si="90"/>
        <v>13</v>
      </c>
      <c r="K215" s="3">
        <f t="shared" si="103"/>
      </c>
      <c r="M215" s="101">
        <f t="shared" si="91"/>
        <v>13.2</v>
      </c>
      <c r="N215" s="101">
        <f t="shared" si="92"/>
        <v>-0.1999999999999993</v>
      </c>
      <c r="O215" s="18">
        <f t="shared" si="93"/>
        <v>0.00029222788498195484</v>
      </c>
      <c r="P215" s="1" t="str">
        <f t="shared" si="99"/>
        <v> </v>
      </c>
      <c r="S215" s="86">
        <f t="shared" si="97"/>
        <v>3.280000000000002</v>
      </c>
      <c r="T215" s="87">
        <f t="shared" si="100"/>
        <v>0.5158738437116793</v>
      </c>
      <c r="U215" s="88">
        <f t="shared" si="94"/>
        <v>13</v>
      </c>
      <c r="V215" s="3">
        <f t="shared" si="104"/>
      </c>
      <c r="W215" s="101">
        <f t="shared" si="95"/>
        <v>13.2</v>
      </c>
      <c r="X215" s="101">
        <f aca="true" t="shared" si="105" ref="X215:X278">ROUND(-100000*(T215-T216)/20,0)-W215</f>
        <v>-0.1999999999999993</v>
      </c>
      <c r="Y215" s="18">
        <f t="shared" si="101"/>
        <v>-0.00015168601111392732</v>
      </c>
      <c r="Z215" s="1" t="str">
        <f t="shared" si="102"/>
        <v> </v>
      </c>
    </row>
    <row r="216" spans="8:26" ht="12.75">
      <c r="H216" s="86">
        <f t="shared" si="96"/>
        <v>3.300000000000002</v>
      </c>
      <c r="I216" s="87">
        <f t="shared" si="98"/>
        <v>0.5185139398778877</v>
      </c>
      <c r="J216" s="88">
        <f aca="true" t="shared" si="106" ref="J216:J279">ROUND(-100000*(I216-I217)/20,0)</f>
        <v>13</v>
      </c>
      <c r="K216" s="3">
        <f t="shared" si="103"/>
      </c>
      <c r="M216" s="101">
        <f aca="true" t="shared" si="107" ref="M216:M279">ROUND(-100000*(I216-I217)/20,1)</f>
        <v>13.1</v>
      </c>
      <c r="N216" s="101">
        <f aca="true" t="shared" si="108" ref="N216:N279">ROUND(-100000*(I216-I217)/20,0)-M216</f>
        <v>-0.09999999999999964</v>
      </c>
      <c r="O216" s="18">
        <f aca="true" t="shared" si="109" ref="O216:O279">ABS((10^(I216+0.00019*J216))-(H216+0.019))</f>
        <v>0.0001781561037930146</v>
      </c>
      <c r="P216" s="1" t="str">
        <f t="shared" si="99"/>
        <v> </v>
      </c>
      <c r="S216" s="86">
        <f t="shared" si="97"/>
        <v>3.300000000000002</v>
      </c>
      <c r="T216" s="87">
        <f t="shared" si="100"/>
        <v>0.5185139398778877</v>
      </c>
      <c r="U216" s="88">
        <f aca="true" t="shared" si="110" ref="U216:U250">ROUND(-100000*(T216-T217)/20,0)</f>
        <v>13</v>
      </c>
      <c r="V216" s="3">
        <f t="shared" si="104"/>
      </c>
      <c r="W216" s="101">
        <f aca="true" t="shared" si="111" ref="W216:W250">ROUND(-100000*(T216-T217)/20,1)</f>
        <v>13.1</v>
      </c>
      <c r="X216" s="101">
        <f t="shared" si="105"/>
        <v>-0.09999999999999964</v>
      </c>
      <c r="Y216" s="18">
        <f t="shared" si="101"/>
        <v>-9.773287703529476E-05</v>
      </c>
      <c r="Z216" s="1" t="str">
        <f t="shared" si="102"/>
        <v> </v>
      </c>
    </row>
    <row r="217" spans="8:26" ht="12.75">
      <c r="H217" s="86">
        <f aca="true" t="shared" si="112" ref="H217:H280">H216+0.02</f>
        <v>3.320000000000002</v>
      </c>
      <c r="I217" s="87">
        <f t="shared" si="98"/>
        <v>0.5211380837040366</v>
      </c>
      <c r="J217" s="88">
        <f t="shared" si="106"/>
        <v>13</v>
      </c>
      <c r="K217" s="3">
        <f t="shared" si="103"/>
      </c>
      <c r="M217" s="101">
        <f t="shared" si="107"/>
        <v>13</v>
      </c>
      <c r="N217" s="101">
        <f t="shared" si="108"/>
        <v>0</v>
      </c>
      <c r="O217" s="18">
        <f t="shared" si="109"/>
        <v>6.408432260363028E-05</v>
      </c>
      <c r="P217" s="1" t="str">
        <f t="shared" si="99"/>
        <v> </v>
      </c>
      <c r="S217" s="86">
        <f aca="true" t="shared" si="113" ref="S217:S280">S216+0.02</f>
        <v>3.320000000000002</v>
      </c>
      <c r="T217" s="87">
        <f t="shared" si="100"/>
        <v>0.5211380837040366</v>
      </c>
      <c r="U217" s="88">
        <f t="shared" si="110"/>
        <v>13</v>
      </c>
      <c r="V217" s="3">
        <f t="shared" si="104"/>
      </c>
      <c r="W217" s="101">
        <f t="shared" si="111"/>
        <v>13</v>
      </c>
      <c r="X217" s="101">
        <f t="shared" si="105"/>
        <v>0</v>
      </c>
      <c r="Y217" s="18">
        <f t="shared" si="101"/>
        <v>-4.377974295755038E-05</v>
      </c>
      <c r="Z217" s="1" t="str">
        <f t="shared" si="102"/>
        <v> </v>
      </c>
    </row>
    <row r="218" spans="8:26" ht="12.75">
      <c r="H218" s="86">
        <f t="shared" si="112"/>
        <v>3.340000000000002</v>
      </c>
      <c r="I218" s="87">
        <f t="shared" si="98"/>
        <v>0.5237464668115648</v>
      </c>
      <c r="J218" s="88">
        <f t="shared" si="106"/>
        <v>13</v>
      </c>
      <c r="K218" s="3">
        <f t="shared" si="103"/>
      </c>
      <c r="M218" s="101">
        <f t="shared" si="107"/>
        <v>13</v>
      </c>
      <c r="N218" s="101">
        <f t="shared" si="108"/>
        <v>0</v>
      </c>
      <c r="O218" s="18">
        <f t="shared" si="109"/>
        <v>4.998745858619813E-05</v>
      </c>
      <c r="P218" s="1" t="str">
        <f t="shared" si="99"/>
        <v> </v>
      </c>
      <c r="S218" s="86">
        <f t="shared" si="113"/>
        <v>3.340000000000002</v>
      </c>
      <c r="T218" s="87">
        <f t="shared" si="100"/>
        <v>0.5237464668115648</v>
      </c>
      <c r="U218" s="88">
        <f t="shared" si="110"/>
        <v>13</v>
      </c>
      <c r="V218" s="3">
        <f t="shared" si="104"/>
      </c>
      <c r="W218" s="101">
        <f t="shared" si="111"/>
        <v>13</v>
      </c>
      <c r="X218" s="101">
        <f t="shared" si="105"/>
        <v>0</v>
      </c>
      <c r="Y218" s="18">
        <f t="shared" si="101"/>
        <v>1.0173391121526265E-05</v>
      </c>
      <c r="Z218" s="1" t="str">
        <f t="shared" si="102"/>
        <v> </v>
      </c>
    </row>
    <row r="219" spans="8:26" ht="12.75">
      <c r="H219" s="86">
        <f t="shared" si="112"/>
        <v>3.360000000000002</v>
      </c>
      <c r="I219" s="87">
        <f t="shared" si="98"/>
        <v>0.5263392773898443</v>
      </c>
      <c r="J219" s="88">
        <f t="shared" si="106"/>
        <v>13</v>
      </c>
      <c r="K219" s="3">
        <f t="shared" si="103"/>
      </c>
      <c r="M219" s="101">
        <f t="shared" si="107"/>
        <v>12.9</v>
      </c>
      <c r="N219" s="101">
        <f t="shared" si="108"/>
        <v>0.09999999999999964</v>
      </c>
      <c r="O219" s="18">
        <f t="shared" si="109"/>
        <v>0.00016405923977513837</v>
      </c>
      <c r="P219" s="1" t="str">
        <f t="shared" si="99"/>
        <v> </v>
      </c>
      <c r="S219" s="86">
        <f t="shared" si="113"/>
        <v>3.360000000000002</v>
      </c>
      <c r="T219" s="87">
        <f t="shared" si="100"/>
        <v>0.5263392773898443</v>
      </c>
      <c r="U219" s="88">
        <f t="shared" si="110"/>
        <v>13</v>
      </c>
      <c r="V219" s="3">
        <f t="shared" si="104"/>
      </c>
      <c r="W219" s="101">
        <f t="shared" si="111"/>
        <v>12.9</v>
      </c>
      <c r="X219" s="101">
        <f t="shared" si="105"/>
        <v>0.09999999999999964</v>
      </c>
      <c r="Y219" s="18">
        <f t="shared" si="101"/>
        <v>6.412652520015882E-05</v>
      </c>
      <c r="Z219" s="1" t="str">
        <f t="shared" si="102"/>
        <v> </v>
      </c>
    </row>
    <row r="220" spans="8:26" ht="12.75">
      <c r="H220" s="86">
        <f t="shared" si="112"/>
        <v>3.380000000000002</v>
      </c>
      <c r="I220" s="87">
        <f t="shared" si="98"/>
        <v>0.528916700277655</v>
      </c>
      <c r="J220" s="88">
        <f t="shared" si="106"/>
        <v>13</v>
      </c>
      <c r="K220" s="3">
        <f t="shared" si="103"/>
      </c>
      <c r="M220" s="101">
        <f t="shared" si="107"/>
        <v>12.8</v>
      </c>
      <c r="N220" s="101">
        <f t="shared" si="108"/>
        <v>0.1999999999999993</v>
      </c>
      <c r="O220" s="18">
        <f t="shared" si="109"/>
        <v>0.0002781310209640786</v>
      </c>
      <c r="P220" s="1" t="str">
        <f t="shared" si="99"/>
        <v> </v>
      </c>
      <c r="S220" s="86">
        <f t="shared" si="113"/>
        <v>3.380000000000002</v>
      </c>
      <c r="T220" s="87">
        <f t="shared" si="100"/>
        <v>0.528916700277655</v>
      </c>
      <c r="U220" s="88">
        <f t="shared" si="110"/>
        <v>13</v>
      </c>
      <c r="V220" s="3">
        <f t="shared" si="104"/>
      </c>
      <c r="W220" s="101">
        <f t="shared" si="111"/>
        <v>12.8</v>
      </c>
      <c r="X220" s="101">
        <f t="shared" si="105"/>
        <v>0.1999999999999993</v>
      </c>
      <c r="Y220" s="18">
        <f t="shared" si="101"/>
        <v>0.00011807965927834729</v>
      </c>
      <c r="Z220" s="1" t="str">
        <f t="shared" si="102"/>
        <v> </v>
      </c>
    </row>
    <row r="221" spans="8:26" ht="12.75">
      <c r="H221" s="86">
        <f t="shared" si="112"/>
        <v>3.400000000000002</v>
      </c>
      <c r="I221" s="87">
        <f t="shared" si="98"/>
        <v>0.5314789170422554</v>
      </c>
      <c r="J221" s="88">
        <f t="shared" si="106"/>
        <v>13</v>
      </c>
      <c r="K221" s="3">
        <f t="shared" si="103"/>
      </c>
      <c r="M221" s="101">
        <f t="shared" si="107"/>
        <v>12.7</v>
      </c>
      <c r="N221" s="101">
        <f t="shared" si="108"/>
        <v>0.3000000000000007</v>
      </c>
      <c r="O221" s="18">
        <f t="shared" si="109"/>
        <v>0.00039220280215257475</v>
      </c>
      <c r="P221" s="1" t="str">
        <f t="shared" si="99"/>
        <v> </v>
      </c>
      <c r="S221" s="86">
        <f t="shared" si="113"/>
        <v>3.400000000000002</v>
      </c>
      <c r="T221" s="87">
        <f t="shared" si="100"/>
        <v>0.5314789170422554</v>
      </c>
      <c r="U221" s="88">
        <f t="shared" si="110"/>
        <v>13</v>
      </c>
      <c r="V221" s="3">
        <f t="shared" si="104"/>
      </c>
      <c r="W221" s="101">
        <f t="shared" si="111"/>
        <v>12.7</v>
      </c>
      <c r="X221" s="101">
        <f t="shared" si="105"/>
        <v>0.3000000000000007</v>
      </c>
      <c r="Y221" s="18">
        <f t="shared" si="101"/>
        <v>0.00017203279335742394</v>
      </c>
      <c r="Z221" s="1" t="str">
        <f t="shared" si="102"/>
        <v> </v>
      </c>
    </row>
    <row r="222" spans="8:26" ht="12.75">
      <c r="H222" s="86">
        <f t="shared" si="112"/>
        <v>3.420000000000002</v>
      </c>
      <c r="I222" s="87">
        <f t="shared" si="98"/>
        <v>0.5340261060561353</v>
      </c>
      <c r="J222" s="88">
        <f t="shared" si="106"/>
        <v>13</v>
      </c>
      <c r="K222" s="3">
        <f t="shared" si="103"/>
      </c>
      <c r="M222" s="101">
        <f t="shared" si="107"/>
        <v>12.7</v>
      </c>
      <c r="N222" s="101">
        <f t="shared" si="108"/>
        <v>0.3000000000000007</v>
      </c>
      <c r="O222" s="18">
        <f t="shared" si="109"/>
        <v>0.0005062745833424032</v>
      </c>
      <c r="P222" s="1" t="str">
        <f t="shared" si="99"/>
        <v>Careful!</v>
      </c>
      <c r="S222" s="86">
        <f t="shared" si="113"/>
        <v>3.420000000000002</v>
      </c>
      <c r="T222" s="87">
        <f t="shared" si="100"/>
        <v>0.5340261060561353</v>
      </c>
      <c r="U222" s="88">
        <f t="shared" si="110"/>
        <v>13</v>
      </c>
      <c r="V222" s="3">
        <f t="shared" si="104"/>
      </c>
      <c r="W222" s="101">
        <f t="shared" si="111"/>
        <v>12.7</v>
      </c>
      <c r="X222" s="101">
        <f t="shared" si="105"/>
        <v>0.3000000000000007</v>
      </c>
      <c r="Y222" s="18">
        <f t="shared" si="101"/>
        <v>0.0002259859274356124</v>
      </c>
      <c r="Z222" s="1" t="str">
        <f t="shared" si="102"/>
        <v> </v>
      </c>
    </row>
    <row r="223" spans="8:26" ht="12.75">
      <c r="H223" s="86">
        <f t="shared" si="112"/>
        <v>3.440000000000002</v>
      </c>
      <c r="I223" s="87">
        <f t="shared" si="98"/>
        <v>0.5365584425715304</v>
      </c>
      <c r="J223" s="88">
        <f t="shared" si="106"/>
        <v>13</v>
      </c>
      <c r="K223" s="3">
        <f t="shared" si="103"/>
      </c>
      <c r="M223" s="101">
        <f t="shared" si="107"/>
        <v>12.6</v>
      </c>
      <c r="N223" s="101">
        <f t="shared" si="108"/>
        <v>0.40000000000000036</v>
      </c>
      <c r="O223" s="18">
        <f t="shared" si="109"/>
        <v>0.0006203463645308993</v>
      </c>
      <c r="P223" s="1" t="str">
        <f t="shared" si="99"/>
        <v>Careful!</v>
      </c>
      <c r="S223" s="86">
        <f t="shared" si="113"/>
        <v>3.440000000000002</v>
      </c>
      <c r="T223" s="87">
        <f t="shared" si="100"/>
        <v>0.5365584425715304</v>
      </c>
      <c r="U223" s="88">
        <f t="shared" si="110"/>
        <v>13</v>
      </c>
      <c r="V223" s="3">
        <f t="shared" si="104"/>
      </c>
      <c r="W223" s="101">
        <f t="shared" si="111"/>
        <v>12.6</v>
      </c>
      <c r="X223" s="101">
        <f t="shared" si="105"/>
        <v>0.40000000000000036</v>
      </c>
      <c r="Y223" s="18">
        <f t="shared" si="101"/>
        <v>0.00027993906151468906</v>
      </c>
      <c r="Z223" s="1" t="str">
        <f t="shared" si="102"/>
        <v> </v>
      </c>
    </row>
    <row r="224" spans="8:26" ht="12.75">
      <c r="H224" s="86">
        <f t="shared" si="112"/>
        <v>3.460000000000002</v>
      </c>
      <c r="I224" s="87">
        <f t="shared" si="98"/>
        <v>0.5390760987927768</v>
      </c>
      <c r="J224" s="88">
        <f t="shared" si="106"/>
        <v>13</v>
      </c>
      <c r="K224" s="3">
        <f t="shared" si="103"/>
      </c>
      <c r="M224" s="101">
        <f t="shared" si="107"/>
        <v>12.5</v>
      </c>
      <c r="N224" s="101">
        <f t="shared" si="108"/>
        <v>0.5</v>
      </c>
      <c r="O224" s="18">
        <f t="shared" si="109"/>
        <v>0.0007344181457202836</v>
      </c>
      <c r="P224" s="1" t="str">
        <f t="shared" si="99"/>
        <v>Careful!</v>
      </c>
      <c r="S224" s="86">
        <f t="shared" si="113"/>
        <v>3.460000000000002</v>
      </c>
      <c r="T224" s="87">
        <f t="shared" si="100"/>
        <v>0.5390760987927768</v>
      </c>
      <c r="U224" s="88">
        <f t="shared" si="110"/>
        <v>13</v>
      </c>
      <c r="V224" s="3">
        <f t="shared" si="104"/>
      </c>
      <c r="W224" s="101">
        <f t="shared" si="111"/>
        <v>12.5</v>
      </c>
      <c r="X224" s="101">
        <f t="shared" si="105"/>
        <v>0.5</v>
      </c>
      <c r="Y224" s="18">
        <f t="shared" si="101"/>
        <v>0.00033389219559243344</v>
      </c>
      <c r="Z224" s="1" t="str">
        <f t="shared" si="102"/>
        <v> </v>
      </c>
    </row>
    <row r="225" spans="8:26" ht="12.75">
      <c r="H225" s="86">
        <f t="shared" si="112"/>
        <v>3.480000000000002</v>
      </c>
      <c r="I225" s="87">
        <f t="shared" si="98"/>
        <v>0.5415792439465812</v>
      </c>
      <c r="J225" s="88">
        <f t="shared" si="106"/>
        <v>12</v>
      </c>
      <c r="K225" s="3" t="str">
        <f t="shared" si="103"/>
        <v>Yes</v>
      </c>
      <c r="M225" s="101">
        <f t="shared" si="107"/>
        <v>12.4</v>
      </c>
      <c r="N225" s="101">
        <f t="shared" si="108"/>
        <v>-0.40000000000000036</v>
      </c>
      <c r="O225" s="18">
        <f t="shared" si="109"/>
        <v>0.0006823279915373348</v>
      </c>
      <c r="P225" s="1" t="str">
        <f t="shared" si="99"/>
        <v>Careful!</v>
      </c>
      <c r="S225" s="86">
        <f t="shared" si="113"/>
        <v>3.480000000000002</v>
      </c>
      <c r="T225" s="87">
        <f t="shared" si="100"/>
        <v>0.5415792439465812</v>
      </c>
      <c r="U225" s="88">
        <f t="shared" si="110"/>
        <v>12</v>
      </c>
      <c r="V225" s="3" t="str">
        <f t="shared" si="104"/>
        <v>Yes</v>
      </c>
      <c r="W225" s="101">
        <f t="shared" si="111"/>
        <v>12.4</v>
      </c>
      <c r="X225" s="101">
        <f t="shared" si="105"/>
        <v>-0.40000000000000036</v>
      </c>
      <c r="Y225" s="18">
        <f t="shared" si="101"/>
        <v>-0.00033519486823996303</v>
      </c>
      <c r="Z225" s="1" t="str">
        <f t="shared" si="102"/>
        <v> </v>
      </c>
    </row>
    <row r="226" spans="8:26" ht="12.75">
      <c r="H226" s="86">
        <f t="shared" si="112"/>
        <v>3.500000000000002</v>
      </c>
      <c r="I226" s="87">
        <f t="shared" si="98"/>
        <v>0.5440680443502759</v>
      </c>
      <c r="J226" s="88">
        <f t="shared" si="106"/>
        <v>12</v>
      </c>
      <c r="K226" s="3">
        <f t="shared" si="103"/>
      </c>
      <c r="M226" s="101">
        <f t="shared" si="107"/>
        <v>12.4</v>
      </c>
      <c r="N226" s="101">
        <f t="shared" si="108"/>
        <v>-0.40000000000000036</v>
      </c>
      <c r="O226" s="18">
        <f t="shared" si="109"/>
        <v>0.0005770540144776071</v>
      </c>
      <c r="P226" s="1" t="str">
        <f t="shared" si="99"/>
        <v>Careful!</v>
      </c>
      <c r="S226" s="86">
        <f t="shared" si="113"/>
        <v>3.500000000000002</v>
      </c>
      <c r="T226" s="87">
        <f t="shared" si="100"/>
        <v>0.5440680443502759</v>
      </c>
      <c r="U226" s="88">
        <f t="shared" si="110"/>
        <v>12</v>
      </c>
      <c r="V226" s="3">
        <f t="shared" si="104"/>
      </c>
      <c r="W226" s="101">
        <f t="shared" si="111"/>
        <v>12.4</v>
      </c>
      <c r="X226" s="101">
        <f t="shared" si="105"/>
        <v>-0.40000000000000036</v>
      </c>
      <c r="Y226" s="18">
        <f t="shared" si="101"/>
        <v>-0.00028539713759778707</v>
      </c>
      <c r="Z226" s="1" t="str">
        <f t="shared" si="102"/>
        <v> </v>
      </c>
    </row>
    <row r="227" spans="8:26" ht="12.75">
      <c r="H227" s="86">
        <f t="shared" si="112"/>
        <v>3.5200000000000022</v>
      </c>
      <c r="I227" s="87">
        <f t="shared" si="98"/>
        <v>0.5465426634781313</v>
      </c>
      <c r="J227" s="88">
        <f t="shared" si="106"/>
        <v>12</v>
      </c>
      <c r="K227" s="3">
        <f t="shared" si="103"/>
      </c>
      <c r="M227" s="101">
        <f t="shared" si="107"/>
        <v>12.3</v>
      </c>
      <c r="N227" s="101">
        <f t="shared" si="108"/>
        <v>-0.3000000000000007</v>
      </c>
      <c r="O227" s="18">
        <f t="shared" si="109"/>
        <v>0.00047178003741699115</v>
      </c>
      <c r="P227" s="1" t="str">
        <f t="shared" si="99"/>
        <v> </v>
      </c>
      <c r="S227" s="86">
        <f t="shared" si="113"/>
        <v>3.5200000000000022</v>
      </c>
      <c r="T227" s="87">
        <f t="shared" si="100"/>
        <v>0.5465426634781313</v>
      </c>
      <c r="U227" s="88">
        <f t="shared" si="110"/>
        <v>12</v>
      </c>
      <c r="V227" s="3">
        <f t="shared" si="104"/>
      </c>
      <c r="W227" s="101">
        <f t="shared" si="111"/>
        <v>12.3</v>
      </c>
      <c r="X227" s="101">
        <f t="shared" si="105"/>
        <v>-0.3000000000000007</v>
      </c>
      <c r="Y227" s="18">
        <f t="shared" si="101"/>
        <v>-0.000235599406955167</v>
      </c>
      <c r="Z227" s="1" t="str">
        <f t="shared" si="102"/>
        <v> </v>
      </c>
    </row>
    <row r="228" spans="8:26" ht="12.75">
      <c r="H228" s="86">
        <f t="shared" si="112"/>
        <v>3.5400000000000023</v>
      </c>
      <c r="I228" s="87">
        <f t="shared" si="98"/>
        <v>0.5490032620257881</v>
      </c>
      <c r="J228" s="88">
        <f t="shared" si="106"/>
        <v>12</v>
      </c>
      <c r="K228" s="3">
        <f t="shared" si="103"/>
      </c>
      <c r="M228" s="101">
        <f t="shared" si="107"/>
        <v>12.2</v>
      </c>
      <c r="N228" s="101">
        <f t="shared" si="108"/>
        <v>-0.1999999999999993</v>
      </c>
      <c r="O228" s="18">
        <f t="shared" si="109"/>
        <v>0.00036650606035637523</v>
      </c>
      <c r="P228" s="1" t="str">
        <f t="shared" si="99"/>
        <v> </v>
      </c>
      <c r="S228" s="86">
        <f t="shared" si="113"/>
        <v>3.5400000000000023</v>
      </c>
      <c r="T228" s="87">
        <f t="shared" si="100"/>
        <v>0.5490032620257881</v>
      </c>
      <c r="U228" s="88">
        <f t="shared" si="110"/>
        <v>12</v>
      </c>
      <c r="V228" s="3">
        <f t="shared" si="104"/>
      </c>
      <c r="W228" s="101">
        <f t="shared" si="111"/>
        <v>12.2</v>
      </c>
      <c r="X228" s="101">
        <f t="shared" si="105"/>
        <v>-0.1999999999999993</v>
      </c>
      <c r="Y228" s="18">
        <f t="shared" si="101"/>
        <v>-0.00018580167631254696</v>
      </c>
      <c r="Z228" s="1" t="str">
        <f t="shared" si="102"/>
        <v> </v>
      </c>
    </row>
    <row r="229" spans="8:26" ht="12.75">
      <c r="H229" s="86">
        <f t="shared" si="112"/>
        <v>3.5600000000000023</v>
      </c>
      <c r="I229" s="87">
        <f t="shared" si="98"/>
        <v>0.5514499979728754</v>
      </c>
      <c r="J229" s="88">
        <f t="shared" si="106"/>
        <v>12</v>
      </c>
      <c r="K229" s="3">
        <f t="shared" si="103"/>
      </c>
      <c r="M229" s="101">
        <f t="shared" si="107"/>
        <v>12.2</v>
      </c>
      <c r="N229" s="101">
        <f t="shared" si="108"/>
        <v>-0.1999999999999993</v>
      </c>
      <c r="O229" s="18">
        <f t="shared" si="109"/>
        <v>0.0002612320832970916</v>
      </c>
      <c r="P229" s="1" t="str">
        <f t="shared" si="99"/>
        <v> </v>
      </c>
      <c r="S229" s="86">
        <f t="shared" si="113"/>
        <v>3.5600000000000023</v>
      </c>
      <c r="T229" s="87">
        <f t="shared" si="100"/>
        <v>0.5514499979728754</v>
      </c>
      <c r="U229" s="88">
        <f t="shared" si="110"/>
        <v>12</v>
      </c>
      <c r="V229" s="3">
        <f t="shared" si="104"/>
      </c>
      <c r="W229" s="101">
        <f t="shared" si="111"/>
        <v>12.2</v>
      </c>
      <c r="X229" s="101">
        <f t="shared" si="105"/>
        <v>-0.1999999999999993</v>
      </c>
      <c r="Y229" s="18">
        <f t="shared" si="101"/>
        <v>-0.00013600394567125917</v>
      </c>
      <c r="Z229" s="1" t="str">
        <f t="shared" si="102"/>
        <v> </v>
      </c>
    </row>
    <row r="230" spans="8:26" ht="12.75">
      <c r="H230" s="86">
        <f t="shared" si="112"/>
        <v>3.5800000000000023</v>
      </c>
      <c r="I230" s="87">
        <f t="shared" si="98"/>
        <v>0.5538830266438747</v>
      </c>
      <c r="J230" s="88">
        <f t="shared" si="106"/>
        <v>12</v>
      </c>
      <c r="K230" s="3">
        <f t="shared" si="103"/>
      </c>
      <c r="M230" s="101">
        <f t="shared" si="107"/>
        <v>12.1</v>
      </c>
      <c r="N230" s="101">
        <f t="shared" si="108"/>
        <v>-0.09999999999999964</v>
      </c>
      <c r="O230" s="18">
        <f t="shared" si="109"/>
        <v>0.00015595810623603157</v>
      </c>
      <c r="P230" s="1" t="str">
        <f t="shared" si="99"/>
        <v> </v>
      </c>
      <c r="S230" s="86">
        <f t="shared" si="113"/>
        <v>3.5800000000000023</v>
      </c>
      <c r="T230" s="87">
        <f t="shared" si="100"/>
        <v>0.5538830266438747</v>
      </c>
      <c r="U230" s="88">
        <f t="shared" si="110"/>
        <v>12</v>
      </c>
      <c r="V230" s="3">
        <f t="shared" si="104"/>
      </c>
      <c r="W230" s="101">
        <f t="shared" si="111"/>
        <v>12.1</v>
      </c>
      <c r="X230" s="101">
        <f t="shared" si="105"/>
        <v>-0.09999999999999964</v>
      </c>
      <c r="Y230" s="18">
        <f t="shared" si="101"/>
        <v>-8.620621502819503E-05</v>
      </c>
      <c r="Z230" s="1" t="str">
        <f t="shared" si="102"/>
        <v> </v>
      </c>
    </row>
    <row r="231" spans="8:26" ht="12.75">
      <c r="H231" s="86">
        <f t="shared" si="112"/>
        <v>3.6000000000000023</v>
      </c>
      <c r="I231" s="87">
        <f t="shared" si="98"/>
        <v>0.5563025007672875</v>
      </c>
      <c r="J231" s="88">
        <f t="shared" si="106"/>
        <v>12</v>
      </c>
      <c r="K231" s="3">
        <f t="shared" si="103"/>
      </c>
      <c r="M231" s="101">
        <f t="shared" si="107"/>
        <v>12</v>
      </c>
      <c r="N231" s="101">
        <f t="shared" si="108"/>
        <v>0</v>
      </c>
      <c r="O231" s="18">
        <f t="shared" si="109"/>
        <v>5.068412917630383E-05</v>
      </c>
      <c r="P231" s="1" t="str">
        <f t="shared" si="99"/>
        <v> </v>
      </c>
      <c r="S231" s="86">
        <f t="shared" si="113"/>
        <v>3.6000000000000023</v>
      </c>
      <c r="T231" s="87">
        <f t="shared" si="100"/>
        <v>0.5563025007672875</v>
      </c>
      <c r="U231" s="88">
        <f t="shared" si="110"/>
        <v>12</v>
      </c>
      <c r="V231" s="3">
        <f t="shared" si="104"/>
      </c>
      <c r="W231" s="101">
        <f t="shared" si="111"/>
        <v>12</v>
      </c>
      <c r="X231" s="101">
        <f t="shared" si="105"/>
        <v>0</v>
      </c>
      <c r="Y231" s="18">
        <f t="shared" si="101"/>
        <v>-3.640848438601907E-05</v>
      </c>
      <c r="Z231" s="1" t="str">
        <f t="shared" si="102"/>
        <v> </v>
      </c>
    </row>
    <row r="232" spans="8:26" ht="12.75">
      <c r="H232" s="86">
        <f t="shared" si="112"/>
        <v>3.6200000000000023</v>
      </c>
      <c r="I232" s="87">
        <f t="shared" si="98"/>
        <v>0.558708570533166</v>
      </c>
      <c r="J232" s="88">
        <f t="shared" si="106"/>
        <v>12</v>
      </c>
      <c r="K232" s="3">
        <f t="shared" si="103"/>
      </c>
      <c r="M232" s="101">
        <f t="shared" si="107"/>
        <v>12</v>
      </c>
      <c r="N232" s="101">
        <f t="shared" si="108"/>
        <v>0</v>
      </c>
      <c r="O232" s="18">
        <f t="shared" si="109"/>
        <v>5.4589847883868003E-05</v>
      </c>
      <c r="P232" s="1" t="str">
        <f t="shared" si="99"/>
        <v> </v>
      </c>
      <c r="S232" s="86">
        <f t="shared" si="113"/>
        <v>3.6200000000000023</v>
      </c>
      <c r="T232" s="87">
        <f t="shared" si="100"/>
        <v>0.558708570533166</v>
      </c>
      <c r="U232" s="88">
        <f t="shared" si="110"/>
        <v>12</v>
      </c>
      <c r="V232" s="3">
        <f t="shared" si="104"/>
      </c>
      <c r="W232" s="101">
        <f t="shared" si="111"/>
        <v>12</v>
      </c>
      <c r="X232" s="101">
        <f t="shared" si="105"/>
        <v>0</v>
      </c>
      <c r="Y232" s="18">
        <f t="shared" si="101"/>
        <v>1.3389246256600984E-05</v>
      </c>
      <c r="Z232" s="1" t="str">
        <f t="shared" si="102"/>
        <v> </v>
      </c>
    </row>
    <row r="233" spans="8:26" ht="12.75">
      <c r="H233" s="86">
        <f t="shared" si="112"/>
        <v>3.6400000000000023</v>
      </c>
      <c r="I233" s="87">
        <f t="shared" si="98"/>
        <v>0.5611013836490563</v>
      </c>
      <c r="J233" s="88">
        <f t="shared" si="106"/>
        <v>12</v>
      </c>
      <c r="K233" s="3">
        <f t="shared" si="103"/>
      </c>
      <c r="M233" s="101">
        <f t="shared" si="107"/>
        <v>11.9</v>
      </c>
      <c r="N233" s="101">
        <f t="shared" si="108"/>
        <v>0.09999999999999964</v>
      </c>
      <c r="O233" s="18">
        <f t="shared" si="109"/>
        <v>0.00015986382494359574</v>
      </c>
      <c r="P233" s="1" t="str">
        <f t="shared" si="99"/>
        <v> </v>
      </c>
      <c r="S233" s="86">
        <f t="shared" si="113"/>
        <v>3.6400000000000023</v>
      </c>
      <c r="T233" s="87">
        <f t="shared" si="100"/>
        <v>0.5611013836490563</v>
      </c>
      <c r="U233" s="88">
        <f t="shared" si="110"/>
        <v>12</v>
      </c>
      <c r="V233" s="3">
        <f t="shared" si="104"/>
      </c>
      <c r="W233" s="101">
        <f t="shared" si="111"/>
        <v>11.9</v>
      </c>
      <c r="X233" s="101">
        <f t="shared" si="105"/>
        <v>0.09999999999999964</v>
      </c>
      <c r="Y233" s="18">
        <f t="shared" si="101"/>
        <v>6.318697689833286E-05</v>
      </c>
      <c r="Z233" s="1" t="str">
        <f t="shared" si="102"/>
        <v> </v>
      </c>
    </row>
    <row r="234" spans="8:26" ht="12.75">
      <c r="H234" s="86">
        <f t="shared" si="112"/>
        <v>3.6600000000000024</v>
      </c>
      <c r="I234" s="87">
        <f t="shared" si="98"/>
        <v>0.563481085394411</v>
      </c>
      <c r="J234" s="88">
        <f t="shared" si="106"/>
        <v>12</v>
      </c>
      <c r="K234" s="3">
        <f t="shared" si="103"/>
      </c>
      <c r="M234" s="101">
        <f t="shared" si="107"/>
        <v>11.8</v>
      </c>
      <c r="N234" s="101">
        <f t="shared" si="108"/>
        <v>0.1999999999999993</v>
      </c>
      <c r="O234" s="18">
        <f t="shared" si="109"/>
        <v>0.00026513780200465575</v>
      </c>
      <c r="P234" s="1" t="str">
        <f t="shared" si="99"/>
        <v> </v>
      </c>
      <c r="S234" s="86">
        <f t="shared" si="113"/>
        <v>3.6600000000000024</v>
      </c>
      <c r="T234" s="87">
        <f t="shared" si="100"/>
        <v>0.563481085394411</v>
      </c>
      <c r="U234" s="88">
        <f t="shared" si="110"/>
        <v>12</v>
      </c>
      <c r="V234" s="3">
        <f t="shared" si="104"/>
      </c>
      <c r="W234" s="101">
        <f t="shared" si="111"/>
        <v>11.8</v>
      </c>
      <c r="X234" s="101">
        <f t="shared" si="105"/>
        <v>0.1999999999999993</v>
      </c>
      <c r="Y234" s="18">
        <f t="shared" si="101"/>
        <v>0.000112984707541397</v>
      </c>
      <c r="Z234" s="1" t="str">
        <f t="shared" si="102"/>
        <v> </v>
      </c>
    </row>
    <row r="235" spans="8:26" ht="12.75">
      <c r="H235" s="86">
        <f t="shared" si="112"/>
        <v>3.6800000000000024</v>
      </c>
      <c r="I235" s="87">
        <f t="shared" si="98"/>
        <v>0.565847818673518</v>
      </c>
      <c r="J235" s="88">
        <f t="shared" si="106"/>
        <v>12</v>
      </c>
      <c r="K235" s="3">
        <f t="shared" si="103"/>
      </c>
      <c r="M235" s="101">
        <f t="shared" si="107"/>
        <v>11.8</v>
      </c>
      <c r="N235" s="101">
        <f t="shared" si="108"/>
        <v>0.1999999999999993</v>
      </c>
      <c r="O235" s="18">
        <f t="shared" si="109"/>
        <v>0.0003704117790639394</v>
      </c>
      <c r="P235" s="1" t="str">
        <f t="shared" si="99"/>
        <v> </v>
      </c>
      <c r="S235" s="86">
        <f t="shared" si="113"/>
        <v>3.6800000000000024</v>
      </c>
      <c r="T235" s="87">
        <f t="shared" si="100"/>
        <v>0.565847818673518</v>
      </c>
      <c r="U235" s="88">
        <f t="shared" si="110"/>
        <v>12</v>
      </c>
      <c r="V235" s="3">
        <f t="shared" si="104"/>
      </c>
      <c r="W235" s="101">
        <f t="shared" si="111"/>
        <v>11.8</v>
      </c>
      <c r="X235" s="101">
        <f t="shared" si="105"/>
        <v>0.1999999999999993</v>
      </c>
      <c r="Y235" s="18">
        <f t="shared" si="101"/>
        <v>0.00016278243818312887</v>
      </c>
      <c r="Z235" s="1" t="str">
        <f t="shared" si="102"/>
        <v> </v>
      </c>
    </row>
    <row r="236" spans="8:26" ht="12.75">
      <c r="H236" s="86">
        <f t="shared" si="112"/>
        <v>3.7000000000000024</v>
      </c>
      <c r="I236" s="87">
        <f t="shared" si="98"/>
        <v>0.5682017240669953</v>
      </c>
      <c r="J236" s="88">
        <f t="shared" si="106"/>
        <v>12</v>
      </c>
      <c r="K236" s="3">
        <f t="shared" si="103"/>
      </c>
      <c r="M236" s="101">
        <f t="shared" si="107"/>
        <v>11.7</v>
      </c>
      <c r="N236" s="101">
        <f t="shared" si="108"/>
        <v>0.3000000000000007</v>
      </c>
      <c r="O236" s="18">
        <f t="shared" si="109"/>
        <v>0.0004756857561249994</v>
      </c>
      <c r="P236" s="1" t="str">
        <f t="shared" si="99"/>
        <v> </v>
      </c>
      <c r="S236" s="86">
        <f t="shared" si="113"/>
        <v>3.7000000000000024</v>
      </c>
      <c r="T236" s="87">
        <f t="shared" si="100"/>
        <v>0.5682017240669953</v>
      </c>
      <c r="U236" s="88">
        <f t="shared" si="110"/>
        <v>12</v>
      </c>
      <c r="V236" s="3">
        <f t="shared" si="104"/>
      </c>
      <c r="W236" s="101">
        <f t="shared" si="111"/>
        <v>11.7</v>
      </c>
      <c r="X236" s="101">
        <f t="shared" si="105"/>
        <v>0.3000000000000007</v>
      </c>
      <c r="Y236" s="18">
        <f t="shared" si="101"/>
        <v>0.00021258016882619302</v>
      </c>
      <c r="Z236" s="1" t="str">
        <f t="shared" si="102"/>
        <v> </v>
      </c>
    </row>
    <row r="237" spans="8:26" ht="12.75">
      <c r="H237" s="86">
        <f t="shared" si="112"/>
        <v>3.7200000000000024</v>
      </c>
      <c r="I237" s="87">
        <f t="shared" si="98"/>
        <v>0.5705429398818977</v>
      </c>
      <c r="J237" s="88">
        <f t="shared" si="106"/>
        <v>12</v>
      </c>
      <c r="K237" s="3">
        <f t="shared" si="103"/>
      </c>
      <c r="M237" s="101">
        <f t="shared" si="107"/>
        <v>11.6</v>
      </c>
      <c r="N237" s="101">
        <f t="shared" si="108"/>
        <v>0.40000000000000036</v>
      </c>
      <c r="O237" s="18">
        <f t="shared" si="109"/>
        <v>0.000580959733183839</v>
      </c>
      <c r="P237" s="1" t="str">
        <f t="shared" si="99"/>
        <v>Careful!</v>
      </c>
      <c r="S237" s="86">
        <f t="shared" si="113"/>
        <v>3.7200000000000024</v>
      </c>
      <c r="T237" s="87">
        <f t="shared" si="100"/>
        <v>0.5705429398818977</v>
      </c>
      <c r="U237" s="88">
        <f t="shared" si="110"/>
        <v>12</v>
      </c>
      <c r="V237" s="3">
        <f t="shared" si="104"/>
      </c>
      <c r="W237" s="101">
        <f t="shared" si="111"/>
        <v>11.6</v>
      </c>
      <c r="X237" s="101">
        <f t="shared" si="105"/>
        <v>0.40000000000000036</v>
      </c>
      <c r="Y237" s="18">
        <f t="shared" si="101"/>
        <v>0.0002623778994674808</v>
      </c>
      <c r="Z237" s="1" t="str">
        <f t="shared" si="102"/>
        <v> </v>
      </c>
    </row>
    <row r="238" spans="8:26" ht="12.75">
      <c r="H238" s="86">
        <f t="shared" si="112"/>
        <v>3.7400000000000024</v>
      </c>
      <c r="I238" s="87">
        <f t="shared" si="98"/>
        <v>0.5728716022004805</v>
      </c>
      <c r="J238" s="88">
        <f t="shared" si="106"/>
        <v>12</v>
      </c>
      <c r="K238" s="3">
        <f t="shared" si="103"/>
      </c>
      <c r="M238" s="101">
        <f t="shared" si="107"/>
        <v>11.6</v>
      </c>
      <c r="N238" s="101">
        <f t="shared" si="108"/>
        <v>0.40000000000000036</v>
      </c>
      <c r="O238" s="18">
        <f t="shared" si="109"/>
        <v>0.000686233710244899</v>
      </c>
      <c r="P238" s="1" t="str">
        <f t="shared" si="99"/>
        <v>Careful!</v>
      </c>
      <c r="S238" s="86">
        <f t="shared" si="113"/>
        <v>3.7400000000000024</v>
      </c>
      <c r="T238" s="87">
        <f t="shared" si="100"/>
        <v>0.5728716022004805</v>
      </c>
      <c r="U238" s="88">
        <f t="shared" si="110"/>
        <v>12</v>
      </c>
      <c r="V238" s="3">
        <f t="shared" si="104"/>
      </c>
      <c r="W238" s="101">
        <f t="shared" si="111"/>
        <v>11.6</v>
      </c>
      <c r="X238" s="101">
        <f t="shared" si="105"/>
        <v>0.40000000000000036</v>
      </c>
      <c r="Y238" s="18">
        <f t="shared" si="101"/>
        <v>0.00031217563011054494</v>
      </c>
      <c r="Z238" s="1" t="str">
        <f t="shared" si="102"/>
        <v> </v>
      </c>
    </row>
    <row r="239" spans="8:26" ht="12.75">
      <c r="H239" s="86">
        <f t="shared" si="112"/>
        <v>3.7600000000000025</v>
      </c>
      <c r="I239" s="87">
        <f t="shared" si="98"/>
        <v>0.5751878449276613</v>
      </c>
      <c r="J239" s="88">
        <f t="shared" si="106"/>
        <v>12</v>
      </c>
      <c r="K239" s="3">
        <f t="shared" si="103"/>
      </c>
      <c r="M239" s="101">
        <f t="shared" si="107"/>
        <v>11.5</v>
      </c>
      <c r="N239" s="101">
        <f t="shared" si="108"/>
        <v>0.5</v>
      </c>
      <c r="O239" s="18">
        <f t="shared" si="109"/>
        <v>0.0007915076873046267</v>
      </c>
      <c r="P239" s="1" t="str">
        <f t="shared" si="99"/>
        <v>Careful!</v>
      </c>
      <c r="S239" s="86">
        <f t="shared" si="113"/>
        <v>3.7600000000000025</v>
      </c>
      <c r="T239" s="87">
        <f t="shared" si="100"/>
        <v>0.5751878449276613</v>
      </c>
      <c r="U239" s="88">
        <f t="shared" si="110"/>
        <v>12</v>
      </c>
      <c r="V239" s="3">
        <f t="shared" si="104"/>
      </c>
      <c r="W239" s="101">
        <f t="shared" si="111"/>
        <v>11.5</v>
      </c>
      <c r="X239" s="101">
        <f t="shared" si="105"/>
        <v>0.5</v>
      </c>
      <c r="Y239" s="18">
        <f t="shared" si="101"/>
        <v>0.0003619733607522768</v>
      </c>
      <c r="Z239" s="1" t="str">
        <f t="shared" si="102"/>
        <v> </v>
      </c>
    </row>
    <row r="240" spans="8:26" ht="12.75">
      <c r="H240" s="86">
        <f t="shared" si="112"/>
        <v>3.7800000000000025</v>
      </c>
      <c r="I240" s="87">
        <f t="shared" si="98"/>
        <v>0.5774917998372257</v>
      </c>
      <c r="J240" s="88">
        <f t="shared" si="106"/>
        <v>11</v>
      </c>
      <c r="K240" s="3" t="str">
        <f t="shared" si="103"/>
        <v>Yes</v>
      </c>
      <c r="M240" s="101">
        <f t="shared" si="107"/>
        <v>11.5</v>
      </c>
      <c r="N240" s="101">
        <f t="shared" si="108"/>
        <v>-0.5</v>
      </c>
      <c r="O240" s="18">
        <f t="shared" si="109"/>
        <v>0.0007652760213776588</v>
      </c>
      <c r="P240" s="1" t="str">
        <f t="shared" si="99"/>
        <v>Careful!</v>
      </c>
      <c r="S240" s="86">
        <f t="shared" si="113"/>
        <v>3.7800000000000025</v>
      </c>
      <c r="T240" s="87">
        <f t="shared" si="100"/>
        <v>0.5774917998372257</v>
      </c>
      <c r="U240" s="88">
        <f t="shared" si="110"/>
        <v>11</v>
      </c>
      <c r="V240" s="3" t="str">
        <f t="shared" si="104"/>
        <v>Yes</v>
      </c>
      <c r="W240" s="101">
        <f t="shared" si="111"/>
        <v>11.5</v>
      </c>
      <c r="X240" s="101">
        <f t="shared" si="105"/>
        <v>-0.5</v>
      </c>
      <c r="Y240" s="18">
        <f t="shared" si="101"/>
        <v>-0.0003734374203503421</v>
      </c>
      <c r="Z240" s="1" t="str">
        <f t="shared" si="102"/>
        <v> </v>
      </c>
    </row>
    <row r="241" spans="8:26" ht="12.75">
      <c r="H241" s="86">
        <f t="shared" si="112"/>
        <v>3.8000000000000025</v>
      </c>
      <c r="I241" s="87">
        <f t="shared" si="98"/>
        <v>0.5797835966168104</v>
      </c>
      <c r="J241" s="88">
        <f t="shared" si="106"/>
        <v>11</v>
      </c>
      <c r="K241" s="3">
        <f t="shared" si="103"/>
      </c>
      <c r="M241" s="101">
        <f t="shared" si="107"/>
        <v>11.4</v>
      </c>
      <c r="N241" s="101">
        <f t="shared" si="108"/>
        <v>-0.40000000000000036</v>
      </c>
      <c r="O241" s="18">
        <f t="shared" si="109"/>
        <v>0.0006687960003262106</v>
      </c>
      <c r="P241" s="1" t="str">
        <f t="shared" si="99"/>
        <v>Careful!</v>
      </c>
      <c r="S241" s="86">
        <f t="shared" si="113"/>
        <v>3.8000000000000025</v>
      </c>
      <c r="T241" s="87">
        <f t="shared" si="100"/>
        <v>0.5797835966168104</v>
      </c>
      <c r="U241" s="88">
        <f t="shared" si="110"/>
        <v>11</v>
      </c>
      <c r="V241" s="3">
        <f t="shared" si="104"/>
      </c>
      <c r="W241" s="101">
        <f t="shared" si="111"/>
        <v>11.4</v>
      </c>
      <c r="X241" s="101">
        <f t="shared" si="105"/>
        <v>-0.40000000000000036</v>
      </c>
      <c r="Y241" s="18">
        <f t="shared" si="101"/>
        <v>-0.0003277942320987215</v>
      </c>
      <c r="Z241" s="1" t="str">
        <f t="shared" si="102"/>
        <v> </v>
      </c>
    </row>
    <row r="242" spans="8:26" ht="12.75">
      <c r="H242" s="86">
        <f t="shared" si="112"/>
        <v>3.8200000000000025</v>
      </c>
      <c r="I242" s="87">
        <f t="shared" si="98"/>
        <v>0.582063362911709</v>
      </c>
      <c r="J242" s="88">
        <f t="shared" si="106"/>
        <v>11</v>
      </c>
      <c r="K242" s="3">
        <f t="shared" si="103"/>
      </c>
      <c r="M242" s="101">
        <f t="shared" si="107"/>
        <v>11.3</v>
      </c>
      <c r="N242" s="101">
        <f t="shared" si="108"/>
        <v>-0.3000000000000007</v>
      </c>
      <c r="O242" s="18">
        <f t="shared" si="109"/>
        <v>0.0005723159792756505</v>
      </c>
      <c r="P242" s="1" t="str">
        <f t="shared" si="99"/>
        <v>Careful!</v>
      </c>
      <c r="S242" s="86">
        <f t="shared" si="113"/>
        <v>3.8200000000000025</v>
      </c>
      <c r="T242" s="87">
        <f t="shared" si="100"/>
        <v>0.582063362911709</v>
      </c>
      <c r="U242" s="88">
        <f t="shared" si="110"/>
        <v>11</v>
      </c>
      <c r="V242" s="3">
        <f t="shared" si="104"/>
      </c>
      <c r="W242" s="101">
        <f t="shared" si="111"/>
        <v>11.3</v>
      </c>
      <c r="X242" s="101">
        <f t="shared" si="105"/>
        <v>-0.3000000000000007</v>
      </c>
      <c r="Y242" s="18">
        <f t="shared" si="101"/>
        <v>-0.0002821510438466568</v>
      </c>
      <c r="Z242" s="1" t="str">
        <f t="shared" si="102"/>
        <v> </v>
      </c>
    </row>
    <row r="243" spans="8:26" ht="12.75">
      <c r="H243" s="86">
        <f t="shared" si="112"/>
        <v>3.8400000000000025</v>
      </c>
      <c r="I243" s="87">
        <f t="shared" si="98"/>
        <v>0.584331224367531</v>
      </c>
      <c r="J243" s="88">
        <f t="shared" si="106"/>
        <v>11</v>
      </c>
      <c r="K243" s="3">
        <f t="shared" si="103"/>
      </c>
      <c r="M243" s="101">
        <f t="shared" si="107"/>
        <v>11.3</v>
      </c>
      <c r="N243" s="101">
        <f t="shared" si="108"/>
        <v>-0.3000000000000007</v>
      </c>
      <c r="O243" s="18">
        <f t="shared" si="109"/>
        <v>0.0004758359582246463</v>
      </c>
      <c r="P243" s="1" t="str">
        <f t="shared" si="99"/>
        <v> </v>
      </c>
      <c r="S243" s="86">
        <f t="shared" si="113"/>
        <v>3.8400000000000025</v>
      </c>
      <c r="T243" s="87">
        <f t="shared" si="100"/>
        <v>0.584331224367531</v>
      </c>
      <c r="U243" s="88">
        <f t="shared" si="110"/>
        <v>11</v>
      </c>
      <c r="V243" s="3">
        <f t="shared" si="104"/>
      </c>
      <c r="W243" s="101">
        <f t="shared" si="111"/>
        <v>11.3</v>
      </c>
      <c r="X243" s="101">
        <f t="shared" si="105"/>
        <v>-0.3000000000000007</v>
      </c>
      <c r="Y243" s="18">
        <f t="shared" si="101"/>
        <v>-0.00023650785559503618</v>
      </c>
      <c r="Z243" s="1" t="str">
        <f t="shared" si="102"/>
        <v> </v>
      </c>
    </row>
    <row r="244" spans="8:26" ht="12.75">
      <c r="H244" s="86">
        <f t="shared" si="112"/>
        <v>3.8600000000000025</v>
      </c>
      <c r="I244" s="87">
        <f aca="true" t="shared" si="114" ref="I244:I307">LOG(H244)</f>
        <v>0.5865873046717552</v>
      </c>
      <c r="J244" s="88">
        <f t="shared" si="106"/>
        <v>11</v>
      </c>
      <c r="K244" s="3">
        <f t="shared" si="103"/>
      </c>
      <c r="M244" s="101">
        <f t="shared" si="107"/>
        <v>11.2</v>
      </c>
      <c r="N244" s="101">
        <f t="shared" si="108"/>
        <v>-0.1999999999999993</v>
      </c>
      <c r="O244" s="18">
        <f t="shared" si="109"/>
        <v>0.00037935593717364213</v>
      </c>
      <c r="P244" s="1" t="str">
        <f aca="true" t="shared" si="115" ref="P244:P307">IF(O244&gt;0.0005,"Careful!"," ")</f>
        <v> </v>
      </c>
      <c r="S244" s="86">
        <f t="shared" si="113"/>
        <v>3.8600000000000025</v>
      </c>
      <c r="T244" s="87">
        <f aca="true" t="shared" si="116" ref="T244:T307">LOG(S244)</f>
        <v>0.5865873046717552</v>
      </c>
      <c r="U244" s="88">
        <f t="shared" si="110"/>
        <v>11</v>
      </c>
      <c r="V244" s="3">
        <f t="shared" si="104"/>
      </c>
      <c r="W244" s="101">
        <f t="shared" si="111"/>
        <v>11.2</v>
      </c>
      <c r="X244" s="101">
        <f t="shared" si="105"/>
        <v>-0.1999999999999993</v>
      </c>
      <c r="Y244" s="18">
        <f aca="true" t="shared" si="117" ref="Y244:Y307">((10^(T244+0.00009*U244))-(S244+0.009))</f>
        <v>-0.00019086466734252738</v>
      </c>
      <c r="Z244" s="1" t="str">
        <f aca="true" t="shared" si="118" ref="Z244:Z307">IF(Y244&gt;=0.0005,"Careful!"," ")</f>
        <v> </v>
      </c>
    </row>
    <row r="245" spans="8:26" ht="12.75">
      <c r="H245" s="86">
        <f t="shared" si="112"/>
        <v>3.8800000000000026</v>
      </c>
      <c r="I245" s="87">
        <f t="shared" si="114"/>
        <v>0.5888317255942075</v>
      </c>
      <c r="J245" s="88">
        <f t="shared" si="106"/>
        <v>11</v>
      </c>
      <c r="K245" s="3">
        <f t="shared" si="103"/>
      </c>
      <c r="M245" s="101">
        <f t="shared" si="107"/>
        <v>11.2</v>
      </c>
      <c r="N245" s="101">
        <f t="shared" si="108"/>
        <v>-0.1999999999999993</v>
      </c>
      <c r="O245" s="18">
        <f t="shared" si="109"/>
        <v>0.00028287591612352614</v>
      </c>
      <c r="P245" s="1" t="str">
        <f t="shared" si="115"/>
        <v> </v>
      </c>
      <c r="S245" s="86">
        <f t="shared" si="113"/>
        <v>3.8800000000000026</v>
      </c>
      <c r="T245" s="87">
        <f t="shared" si="116"/>
        <v>0.5888317255942075</v>
      </c>
      <c r="U245" s="88">
        <f t="shared" si="110"/>
        <v>11</v>
      </c>
      <c r="V245" s="3">
        <f t="shared" si="104"/>
      </c>
      <c r="W245" s="101">
        <f t="shared" si="111"/>
        <v>11.2</v>
      </c>
      <c r="X245" s="101">
        <f t="shared" si="105"/>
        <v>-0.1999999999999993</v>
      </c>
      <c r="Y245" s="18">
        <f t="shared" si="117"/>
        <v>-0.0001452214790900186</v>
      </c>
      <c r="Z245" s="1" t="str">
        <f t="shared" si="118"/>
        <v> </v>
      </c>
    </row>
    <row r="246" spans="8:26" ht="12.75">
      <c r="H246" s="86">
        <f t="shared" si="112"/>
        <v>3.9000000000000026</v>
      </c>
      <c r="I246" s="87">
        <f t="shared" si="114"/>
        <v>0.5910646070264995</v>
      </c>
      <c r="J246" s="88">
        <f t="shared" si="106"/>
        <v>11</v>
      </c>
      <c r="K246" s="3">
        <f aca="true" t="shared" si="119" ref="K246:K309">IF((J245-J246)&gt;=1,"Yes","")</f>
      </c>
      <c r="M246" s="101">
        <f t="shared" si="107"/>
        <v>11.1</v>
      </c>
      <c r="N246" s="101">
        <f t="shared" si="108"/>
        <v>-0.09999999999999964</v>
      </c>
      <c r="O246" s="18">
        <f t="shared" si="109"/>
        <v>0.00018639589507207788</v>
      </c>
      <c r="P246" s="1" t="str">
        <f t="shared" si="115"/>
        <v> </v>
      </c>
      <c r="S246" s="86">
        <f t="shared" si="113"/>
        <v>3.9000000000000026</v>
      </c>
      <c r="T246" s="87">
        <f t="shared" si="116"/>
        <v>0.5910646070264995</v>
      </c>
      <c r="U246" s="88">
        <f t="shared" si="110"/>
        <v>11</v>
      </c>
      <c r="V246" s="3">
        <f>IF((U245-U246)&gt;=1,"Yes","")</f>
      </c>
      <c r="W246" s="101">
        <f t="shared" si="111"/>
        <v>11.1</v>
      </c>
      <c r="X246" s="101">
        <f t="shared" si="105"/>
        <v>-0.09999999999999964</v>
      </c>
      <c r="Y246" s="18">
        <f t="shared" si="117"/>
        <v>-9.95782908375098E-05</v>
      </c>
      <c r="Z246" s="1" t="str">
        <f t="shared" si="118"/>
        <v> </v>
      </c>
    </row>
    <row r="247" spans="8:26" ht="12.75">
      <c r="H247" s="86">
        <f t="shared" si="112"/>
        <v>3.9200000000000026</v>
      </c>
      <c r="I247" s="87">
        <f t="shared" si="114"/>
        <v>0.5932860670204575</v>
      </c>
      <c r="J247" s="88">
        <f t="shared" si="106"/>
        <v>11</v>
      </c>
      <c r="K247" s="3">
        <f t="shared" si="119"/>
      </c>
      <c r="M247" s="101">
        <f t="shared" si="107"/>
        <v>11.1</v>
      </c>
      <c r="N247" s="101">
        <f t="shared" si="108"/>
        <v>-0.09999999999999964</v>
      </c>
      <c r="O247" s="18">
        <f t="shared" si="109"/>
        <v>8.991587402196188E-05</v>
      </c>
      <c r="P247" s="1" t="str">
        <f t="shared" si="115"/>
        <v> </v>
      </c>
      <c r="S247" s="86">
        <f t="shared" si="113"/>
        <v>3.9200000000000026</v>
      </c>
      <c r="T247" s="87">
        <f t="shared" si="116"/>
        <v>0.5932860670204575</v>
      </c>
      <c r="U247" s="88">
        <f t="shared" si="110"/>
        <v>11</v>
      </c>
      <c r="V247" s="3">
        <f>IF((U246-U247)&gt;=1,"Yes","")</f>
      </c>
      <c r="W247" s="101">
        <f t="shared" si="111"/>
        <v>11.1</v>
      </c>
      <c r="X247" s="101">
        <f t="shared" si="105"/>
        <v>-0.09999999999999964</v>
      </c>
      <c r="Y247" s="18">
        <f t="shared" si="117"/>
        <v>-5.393510258633327E-05</v>
      </c>
      <c r="Z247" s="1" t="str">
        <f t="shared" si="118"/>
        <v> </v>
      </c>
    </row>
    <row r="248" spans="8:26" ht="12.75">
      <c r="H248" s="86">
        <f t="shared" si="112"/>
        <v>3.9400000000000026</v>
      </c>
      <c r="I248" s="87">
        <f t="shared" si="114"/>
        <v>0.5954962218255744</v>
      </c>
      <c r="J248" s="88">
        <f t="shared" si="106"/>
        <v>11</v>
      </c>
      <c r="K248" s="3">
        <f t="shared" si="119"/>
      </c>
      <c r="M248" s="101">
        <f t="shared" si="107"/>
        <v>11</v>
      </c>
      <c r="N248" s="101">
        <f t="shared" si="108"/>
        <v>0</v>
      </c>
      <c r="O248" s="18">
        <f t="shared" si="109"/>
        <v>6.564147029930467E-06</v>
      </c>
      <c r="P248" s="1" t="str">
        <f t="shared" si="115"/>
        <v> </v>
      </c>
      <c r="S248" s="86">
        <f t="shared" si="113"/>
        <v>3.9400000000000026</v>
      </c>
      <c r="T248" s="87">
        <f t="shared" si="116"/>
        <v>0.5954962218255744</v>
      </c>
      <c r="U248" s="88">
        <f t="shared" si="110"/>
        <v>11</v>
      </c>
      <c r="V248" s="3">
        <f>IF((U247-U248)&gt;=1,"Yes","")</f>
      </c>
      <c r="W248" s="101">
        <f t="shared" si="111"/>
        <v>11</v>
      </c>
      <c r="X248" s="101">
        <f t="shared" si="105"/>
        <v>0</v>
      </c>
      <c r="Y248" s="18">
        <f t="shared" si="117"/>
        <v>-8.291914334268569E-06</v>
      </c>
      <c r="Z248" s="1" t="str">
        <f t="shared" si="118"/>
        <v> </v>
      </c>
    </row>
    <row r="249" spans="8:26" ht="12.75">
      <c r="H249" s="86">
        <f t="shared" si="112"/>
        <v>3.9600000000000026</v>
      </c>
      <c r="I249" s="87">
        <f t="shared" si="114"/>
        <v>0.5976951859255126</v>
      </c>
      <c r="J249" s="88">
        <f t="shared" si="106"/>
        <v>11</v>
      </c>
      <c r="K249" s="3">
        <f t="shared" si="119"/>
      </c>
      <c r="M249" s="101">
        <f t="shared" si="107"/>
        <v>10.9</v>
      </c>
      <c r="N249" s="101">
        <f t="shared" si="108"/>
        <v>0.09999999999999964</v>
      </c>
      <c r="O249" s="18">
        <f t="shared" si="109"/>
        <v>0.00010304416808049055</v>
      </c>
      <c r="P249" s="1" t="str">
        <f t="shared" si="115"/>
        <v> </v>
      </c>
      <c r="S249" s="86">
        <f t="shared" si="113"/>
        <v>3.9600000000000026</v>
      </c>
      <c r="T249" s="87">
        <f t="shared" si="116"/>
        <v>0.5976951859255126</v>
      </c>
      <c r="U249" s="88">
        <f t="shared" si="110"/>
        <v>11</v>
      </c>
      <c r="V249" s="3">
        <f>IF((U248-U249)&gt;=1,"Yes","")</f>
      </c>
      <c r="W249" s="101">
        <f t="shared" si="111"/>
        <v>10.9</v>
      </c>
      <c r="X249" s="101">
        <f t="shared" si="105"/>
        <v>0.09999999999999964</v>
      </c>
      <c r="Y249" s="18">
        <f t="shared" si="117"/>
        <v>3.7351273918684313E-05</v>
      </c>
      <c r="Z249" s="1" t="str">
        <f t="shared" si="118"/>
        <v> </v>
      </c>
    </row>
    <row r="250" spans="8:26" ht="12.75">
      <c r="H250" s="86">
        <f t="shared" si="112"/>
        <v>3.9800000000000026</v>
      </c>
      <c r="I250" s="87">
        <f t="shared" si="114"/>
        <v>0.5998830720736882</v>
      </c>
      <c r="J250" s="88">
        <f t="shared" si="106"/>
        <v>11</v>
      </c>
      <c r="K250" s="3">
        <f t="shared" si="119"/>
      </c>
      <c r="M250" s="101">
        <f t="shared" si="107"/>
        <v>10.9</v>
      </c>
      <c r="N250" s="101">
        <f t="shared" si="108"/>
        <v>0.09999999999999964</v>
      </c>
      <c r="O250" s="18">
        <f t="shared" si="109"/>
        <v>0.0001995241891319388</v>
      </c>
      <c r="P250" s="1" t="str">
        <f t="shared" si="115"/>
        <v> </v>
      </c>
      <c r="S250" s="86">
        <f t="shared" si="113"/>
        <v>3.9800000000000026</v>
      </c>
      <c r="T250" s="87">
        <f t="shared" si="116"/>
        <v>0.5998830720736882</v>
      </c>
      <c r="U250" s="88">
        <f t="shared" si="110"/>
        <v>11</v>
      </c>
      <c r="V250" s="3">
        <f>IF((U249-U250)&gt;=1,"Yes","")</f>
      </c>
      <c r="W250" s="101">
        <f t="shared" si="111"/>
        <v>10.9</v>
      </c>
      <c r="X250" s="101">
        <f t="shared" si="105"/>
        <v>0.09999999999999964</v>
      </c>
      <c r="Y250" s="18">
        <f t="shared" si="117"/>
        <v>8.29944621711931E-05</v>
      </c>
      <c r="Z250" s="1" t="str">
        <f t="shared" si="118"/>
        <v> </v>
      </c>
    </row>
    <row r="251" spans="8:26" ht="12.75">
      <c r="H251" s="86">
        <f t="shared" si="112"/>
        <v>4.000000000000003</v>
      </c>
      <c r="I251" s="87">
        <f t="shared" si="114"/>
        <v>0.6020599913279627</v>
      </c>
      <c r="J251" s="88">
        <f t="shared" si="106"/>
        <v>11</v>
      </c>
      <c r="K251" s="3">
        <f t="shared" si="119"/>
      </c>
      <c r="M251" s="101">
        <f t="shared" si="107"/>
        <v>10.8</v>
      </c>
      <c r="N251" s="101">
        <f t="shared" si="108"/>
        <v>0.1999999999999993</v>
      </c>
      <c r="O251" s="18">
        <f t="shared" si="109"/>
        <v>0.000296004210182943</v>
      </c>
      <c r="P251" s="1" t="str">
        <f t="shared" si="115"/>
        <v> </v>
      </c>
      <c r="S251" s="106">
        <f t="shared" si="113"/>
        <v>4.000000000000003</v>
      </c>
      <c r="T251" s="107">
        <f t="shared" si="116"/>
        <v>0.6020599913279627</v>
      </c>
      <c r="U251" s="106">
        <f>IF(ABS(ROUND(-100000*(T251-T252)/20,2)-ROUND(-100000*(T251-T252)/20,0))&lt;0.25,ROUND(-100000*(T251-T252)/20,0),IF(ABS(ROUND(-100000*(T251-T252)/20,2)-ROUND(-100000*(T251-T252)/20,0)+0.5)&lt;0.25,ROUND(-100000*(T251-T252)/20,0),ROUND(-100000*(T251-T252)/20,0)+0.5))</f>
        <v>11</v>
      </c>
      <c r="V251" s="109">
        <f>IF((U250-U251)&gt;=0.5,"Yes","")</f>
      </c>
      <c r="W251" s="106">
        <f>ROUND(-100000*(T251-T252)/20,3)</f>
        <v>10.83</v>
      </c>
      <c r="X251" s="106">
        <f t="shared" si="105"/>
        <v>0.16999999999999993</v>
      </c>
      <c r="Y251" s="18">
        <f t="shared" si="117"/>
        <v>0.0001286376504232578</v>
      </c>
      <c r="Z251" s="1" t="str">
        <f t="shared" si="118"/>
        <v> </v>
      </c>
    </row>
    <row r="252" spans="8:26" ht="12.75">
      <c r="H252" s="86">
        <f t="shared" si="112"/>
        <v>4.020000000000002</v>
      </c>
      <c r="I252" s="87">
        <f t="shared" si="114"/>
        <v>0.6042260530844703</v>
      </c>
      <c r="J252" s="88">
        <f t="shared" si="106"/>
        <v>11</v>
      </c>
      <c r="K252" s="3">
        <f t="shared" si="119"/>
      </c>
      <c r="M252" s="101">
        <f t="shared" si="107"/>
        <v>10.8</v>
      </c>
      <c r="N252" s="101">
        <f t="shared" si="108"/>
        <v>0.1999999999999993</v>
      </c>
      <c r="O252" s="18">
        <f t="shared" si="109"/>
        <v>0.00039248423123350307</v>
      </c>
      <c r="P252" s="1" t="str">
        <f t="shared" si="115"/>
        <v> </v>
      </c>
      <c r="S252" s="86">
        <f t="shared" si="113"/>
        <v>4.020000000000002</v>
      </c>
      <c r="T252" s="87">
        <f t="shared" si="116"/>
        <v>0.6042260530844703</v>
      </c>
      <c r="U252" s="111">
        <f aca="true" t="shared" si="120" ref="U252:U315">IF(ABS(ROUND(-100000*(T252-T253)/20,2)-ROUND(-100000*(T252-T253)/20,0))&lt;0.25,ROUND(-100000*(T252-T253)/20,0),IF(ABS(ROUND(-100000*(T252-T253)/20,2)-ROUND(-100000*(T252-T253)/20,0)+0.5)&lt;0.25,ROUND(-100000*(T252-T253)/20,0),ROUND(-100000*(T252-T253)/20,0)+0.5))</f>
        <v>11</v>
      </c>
      <c r="V252" s="109">
        <f aca="true" t="shared" si="121" ref="V252:V315">IF((U251-U252)&gt;=0.5,"Yes","")</f>
      </c>
      <c r="W252" s="106">
        <f aca="true" t="shared" si="122" ref="W252:W315">ROUND(-100000*(T252-T253)/20,3)</f>
        <v>10.777</v>
      </c>
      <c r="X252" s="86">
        <f t="shared" si="105"/>
        <v>0.22300000000000075</v>
      </c>
      <c r="Y252" s="18">
        <f t="shared" si="117"/>
        <v>0.00017428083867443434</v>
      </c>
      <c r="Z252" s="1" t="str">
        <f t="shared" si="118"/>
        <v> </v>
      </c>
    </row>
    <row r="253" spans="8:26" ht="12.75">
      <c r="H253" s="86">
        <f t="shared" si="112"/>
        <v>4.040000000000002</v>
      </c>
      <c r="I253" s="87">
        <f t="shared" si="114"/>
        <v>0.6063813651106051</v>
      </c>
      <c r="J253" s="88">
        <f t="shared" si="106"/>
        <v>11</v>
      </c>
      <c r="K253" s="3">
        <f t="shared" si="119"/>
      </c>
      <c r="M253" s="101">
        <f t="shared" si="107"/>
        <v>10.7</v>
      </c>
      <c r="N253" s="101">
        <f t="shared" si="108"/>
        <v>0.3000000000000007</v>
      </c>
      <c r="O253" s="18">
        <f t="shared" si="109"/>
        <v>0.0004889642522840632</v>
      </c>
      <c r="P253" s="1" t="str">
        <f t="shared" si="115"/>
        <v> </v>
      </c>
      <c r="S253" s="86">
        <f t="shared" si="113"/>
        <v>4.040000000000002</v>
      </c>
      <c r="T253" s="87">
        <f t="shared" si="116"/>
        <v>0.6063813651106051</v>
      </c>
      <c r="U253" s="111">
        <f t="shared" si="120"/>
        <v>11</v>
      </c>
      <c r="V253" s="109">
        <f t="shared" si="121"/>
      </c>
      <c r="W253" s="106">
        <f t="shared" si="122"/>
        <v>10.723</v>
      </c>
      <c r="X253" s="86">
        <f t="shared" si="105"/>
        <v>0.27699999999999925</v>
      </c>
      <c r="Y253" s="18">
        <f t="shared" si="117"/>
        <v>0.00021992402692649904</v>
      </c>
      <c r="Z253" s="1" t="str">
        <f t="shared" si="118"/>
        <v> </v>
      </c>
    </row>
    <row r="254" spans="8:26" ht="12.75">
      <c r="H254" s="86">
        <f t="shared" si="112"/>
        <v>4.060000000000001</v>
      </c>
      <c r="I254" s="87">
        <f t="shared" si="114"/>
        <v>0.6085260335771943</v>
      </c>
      <c r="J254" s="88">
        <f t="shared" si="106"/>
        <v>11</v>
      </c>
      <c r="K254" s="3">
        <f t="shared" si="119"/>
      </c>
      <c r="M254" s="101">
        <f t="shared" si="107"/>
        <v>10.7</v>
      </c>
      <c r="N254" s="101">
        <f t="shared" si="108"/>
        <v>0.3000000000000007</v>
      </c>
      <c r="O254" s="18">
        <f t="shared" si="109"/>
        <v>0.0005854442733346232</v>
      </c>
      <c r="P254" s="1" t="str">
        <f t="shared" si="115"/>
        <v>Careful!</v>
      </c>
      <c r="S254" s="86">
        <f t="shared" si="113"/>
        <v>4.060000000000001</v>
      </c>
      <c r="T254" s="87">
        <f t="shared" si="116"/>
        <v>0.6085260335771943</v>
      </c>
      <c r="U254" s="111">
        <f t="shared" si="120"/>
        <v>11</v>
      </c>
      <c r="V254" s="109">
        <f t="shared" si="121"/>
      </c>
      <c r="W254" s="106">
        <f t="shared" si="122"/>
        <v>10.671</v>
      </c>
      <c r="X254" s="86">
        <f t="shared" si="105"/>
        <v>0.3290000000000006</v>
      </c>
      <c r="Y254" s="18">
        <f t="shared" si="117"/>
        <v>0.00026556721517856374</v>
      </c>
      <c r="Z254" s="1" t="str">
        <f t="shared" si="118"/>
        <v> </v>
      </c>
    </row>
    <row r="255" spans="8:26" ht="12.75">
      <c r="H255" s="86">
        <f t="shared" si="112"/>
        <v>4.080000000000001</v>
      </c>
      <c r="I255" s="87">
        <f t="shared" si="114"/>
        <v>0.61066016308988</v>
      </c>
      <c r="J255" s="88">
        <f t="shared" si="106"/>
        <v>11</v>
      </c>
      <c r="K255" s="3">
        <f t="shared" si="119"/>
      </c>
      <c r="M255" s="101">
        <f t="shared" si="107"/>
        <v>10.6</v>
      </c>
      <c r="N255" s="101">
        <f t="shared" si="108"/>
        <v>0.40000000000000036</v>
      </c>
      <c r="O255" s="18">
        <f t="shared" si="109"/>
        <v>0.0006819242943860715</v>
      </c>
      <c r="P255" s="1" t="str">
        <f t="shared" si="115"/>
        <v>Careful!</v>
      </c>
      <c r="S255" s="86">
        <f t="shared" si="113"/>
        <v>4.080000000000001</v>
      </c>
      <c r="T255" s="87">
        <f t="shared" si="116"/>
        <v>0.61066016308988</v>
      </c>
      <c r="U255" s="111">
        <f t="shared" si="120"/>
        <v>11</v>
      </c>
      <c r="V255" s="109">
        <f t="shared" si="121"/>
      </c>
      <c r="W255" s="106">
        <f t="shared" si="122"/>
        <v>10.618</v>
      </c>
      <c r="X255" s="86">
        <f t="shared" si="105"/>
        <v>0.3819999999999997</v>
      </c>
      <c r="Y255" s="18">
        <f t="shared" si="117"/>
        <v>0.00031121040343062845</v>
      </c>
      <c r="Z255" s="1" t="str">
        <f t="shared" si="118"/>
        <v> </v>
      </c>
    </row>
    <row r="256" spans="8:26" ht="12.75">
      <c r="H256" s="86">
        <f t="shared" si="112"/>
        <v>4.1000000000000005</v>
      </c>
      <c r="I256" s="87">
        <f t="shared" si="114"/>
        <v>0.6127838567197356</v>
      </c>
      <c r="J256" s="88">
        <f t="shared" si="106"/>
        <v>11</v>
      </c>
      <c r="K256" s="3">
        <f t="shared" si="119"/>
      </c>
      <c r="M256" s="101">
        <f t="shared" si="107"/>
        <v>10.6</v>
      </c>
      <c r="N256" s="101">
        <f t="shared" si="108"/>
        <v>0.40000000000000036</v>
      </c>
      <c r="O256" s="18">
        <f t="shared" si="109"/>
        <v>0.0007784043154366316</v>
      </c>
      <c r="P256" s="1" t="str">
        <f t="shared" si="115"/>
        <v>Careful!</v>
      </c>
      <c r="S256" s="86">
        <f t="shared" si="113"/>
        <v>4.1000000000000005</v>
      </c>
      <c r="T256" s="87">
        <f t="shared" si="116"/>
        <v>0.6127838567197356</v>
      </c>
      <c r="U256" s="111">
        <f t="shared" si="120"/>
        <v>11</v>
      </c>
      <c r="V256" s="109">
        <f t="shared" si="121"/>
      </c>
      <c r="W256" s="106">
        <f t="shared" si="122"/>
        <v>10.567</v>
      </c>
      <c r="X256" s="86">
        <f t="shared" si="105"/>
        <v>0.43299999999999983</v>
      </c>
      <c r="Y256" s="18">
        <f t="shared" si="117"/>
        <v>0.00035685359168269315</v>
      </c>
      <c r="Z256" s="1" t="str">
        <f t="shared" si="118"/>
        <v> </v>
      </c>
    </row>
    <row r="257" spans="8:26" ht="12.75">
      <c r="H257" s="86">
        <f t="shared" si="112"/>
        <v>4.12</v>
      </c>
      <c r="I257" s="87">
        <f t="shared" si="114"/>
        <v>0.6148972160331346</v>
      </c>
      <c r="J257" s="88">
        <f t="shared" si="106"/>
        <v>11</v>
      </c>
      <c r="K257" s="3">
        <f t="shared" si="119"/>
      </c>
      <c r="M257" s="101">
        <f t="shared" si="107"/>
        <v>10.5</v>
      </c>
      <c r="N257" s="101">
        <f t="shared" si="108"/>
        <v>0.5</v>
      </c>
      <c r="O257" s="18">
        <f t="shared" si="109"/>
        <v>0.000874884336488968</v>
      </c>
      <c r="P257" s="1" t="str">
        <f t="shared" si="115"/>
        <v>Careful!</v>
      </c>
      <c r="S257" s="86">
        <f t="shared" si="113"/>
        <v>4.12</v>
      </c>
      <c r="T257" s="87">
        <f t="shared" si="116"/>
        <v>0.6148972160331346</v>
      </c>
      <c r="U257" s="111">
        <f t="shared" si="120"/>
        <v>11</v>
      </c>
      <c r="V257" s="109">
        <f t="shared" si="121"/>
      </c>
      <c r="W257" s="106">
        <f t="shared" si="122"/>
        <v>10.516</v>
      </c>
      <c r="X257" s="86">
        <f t="shared" si="105"/>
        <v>0.484</v>
      </c>
      <c r="Y257" s="18">
        <f t="shared" si="117"/>
        <v>0.00040249677993475785</v>
      </c>
      <c r="Z257" s="1" t="str">
        <f t="shared" si="118"/>
        <v> </v>
      </c>
    </row>
    <row r="258" spans="8:26" ht="12.75">
      <c r="H258" s="86">
        <f t="shared" si="112"/>
        <v>4.14</v>
      </c>
      <c r="I258" s="87">
        <f t="shared" si="114"/>
        <v>0.617000341120899</v>
      </c>
      <c r="J258" s="88">
        <f t="shared" si="106"/>
        <v>10</v>
      </c>
      <c r="K258" s="3" t="str">
        <f t="shared" si="119"/>
        <v>Yes</v>
      </c>
      <c r="M258" s="101">
        <f t="shared" si="107"/>
        <v>10.5</v>
      </c>
      <c r="N258" s="101">
        <f t="shared" si="108"/>
        <v>-0.5</v>
      </c>
      <c r="O258" s="18">
        <f t="shared" si="109"/>
        <v>0.0008481883239870314</v>
      </c>
      <c r="P258" s="1" t="str">
        <f t="shared" si="115"/>
        <v>Careful!</v>
      </c>
      <c r="S258" s="86">
        <f t="shared" si="113"/>
        <v>4.14</v>
      </c>
      <c r="T258" s="87">
        <f t="shared" si="116"/>
        <v>0.617000341120899</v>
      </c>
      <c r="U258" s="111">
        <f t="shared" si="120"/>
        <v>10.5</v>
      </c>
      <c r="V258" s="109" t="str">
        <f t="shared" si="121"/>
        <v>Yes</v>
      </c>
      <c r="W258" s="106">
        <f t="shared" si="122"/>
        <v>10.465</v>
      </c>
      <c r="X258" s="86">
        <f t="shared" si="105"/>
        <v>-0.46499999999999986</v>
      </c>
      <c r="Y258" s="18">
        <f t="shared" si="117"/>
        <v>1.8211657962119432E-05</v>
      </c>
      <c r="Z258" s="1" t="str">
        <f t="shared" si="118"/>
        <v> </v>
      </c>
    </row>
    <row r="259" spans="8:26" ht="12.75">
      <c r="H259" s="86">
        <f t="shared" si="112"/>
        <v>4.159999999999999</v>
      </c>
      <c r="I259" s="87">
        <f t="shared" si="114"/>
        <v>0.6190933306267427</v>
      </c>
      <c r="J259" s="88">
        <f t="shared" si="106"/>
        <v>10</v>
      </c>
      <c r="K259" s="3">
        <f t="shared" si="119"/>
      </c>
      <c r="M259" s="101">
        <f t="shared" si="107"/>
        <v>10.4</v>
      </c>
      <c r="N259" s="101">
        <f t="shared" si="108"/>
        <v>-0.40000000000000036</v>
      </c>
      <c r="O259" s="18">
        <f t="shared" si="109"/>
        <v>0.0007604984125091363</v>
      </c>
      <c r="P259" s="1" t="str">
        <f t="shared" si="115"/>
        <v>Careful!</v>
      </c>
      <c r="S259" s="86">
        <f t="shared" si="113"/>
        <v>4.159999999999999</v>
      </c>
      <c r="T259" s="87">
        <f t="shared" si="116"/>
        <v>0.6190933306267427</v>
      </c>
      <c r="U259" s="111">
        <f t="shared" si="120"/>
        <v>10.5</v>
      </c>
      <c r="V259" s="109">
        <f t="shared" si="121"/>
      </c>
      <c r="W259" s="106">
        <f t="shared" si="122"/>
        <v>10.415</v>
      </c>
      <c r="X259" s="86">
        <f t="shared" si="105"/>
        <v>-0.41499999999999915</v>
      </c>
      <c r="Y259" s="18">
        <f t="shared" si="117"/>
        <v>6.17778978542205E-05</v>
      </c>
      <c r="Z259" s="1" t="str">
        <f t="shared" si="118"/>
        <v> </v>
      </c>
    </row>
    <row r="260" spans="8:26" ht="12.75">
      <c r="H260" s="86">
        <f t="shared" si="112"/>
        <v>4.179999999999999</v>
      </c>
      <c r="I260" s="87">
        <f t="shared" si="114"/>
        <v>0.621176281775035</v>
      </c>
      <c r="J260" s="88">
        <f t="shared" si="106"/>
        <v>10</v>
      </c>
      <c r="K260" s="3">
        <f t="shared" si="119"/>
      </c>
      <c r="M260" s="101">
        <f t="shared" si="107"/>
        <v>10.4</v>
      </c>
      <c r="N260" s="101">
        <f t="shared" si="108"/>
        <v>-0.40000000000000036</v>
      </c>
      <c r="O260" s="18">
        <f t="shared" si="109"/>
        <v>0.0006728085010312412</v>
      </c>
      <c r="P260" s="1" t="str">
        <f t="shared" si="115"/>
        <v>Careful!</v>
      </c>
      <c r="S260" s="86">
        <f t="shared" si="113"/>
        <v>4.179999999999999</v>
      </c>
      <c r="T260" s="87">
        <f t="shared" si="116"/>
        <v>0.621176281775035</v>
      </c>
      <c r="U260" s="111">
        <f t="shared" si="120"/>
        <v>10.5</v>
      </c>
      <c r="V260" s="109">
        <f t="shared" si="121"/>
      </c>
      <c r="W260" s="106">
        <f t="shared" si="122"/>
        <v>10.365</v>
      </c>
      <c r="X260" s="86">
        <f t="shared" si="105"/>
        <v>-0.3650000000000002</v>
      </c>
      <c r="Y260" s="18">
        <f t="shared" si="117"/>
        <v>0.0001053441377489861</v>
      </c>
      <c r="Z260" s="1" t="str">
        <f t="shared" si="118"/>
        <v> </v>
      </c>
    </row>
    <row r="261" spans="8:26" ht="12.75">
      <c r="H261" s="86">
        <f t="shared" si="112"/>
        <v>4.199999999999998</v>
      </c>
      <c r="I261" s="87">
        <f t="shared" si="114"/>
        <v>0.6232492903979003</v>
      </c>
      <c r="J261" s="88">
        <f t="shared" si="106"/>
        <v>10</v>
      </c>
      <c r="K261" s="3">
        <f t="shared" si="119"/>
      </c>
      <c r="M261" s="101">
        <f t="shared" si="107"/>
        <v>10.3</v>
      </c>
      <c r="N261" s="101">
        <f t="shared" si="108"/>
        <v>-0.3000000000000007</v>
      </c>
      <c r="O261" s="18">
        <f t="shared" si="109"/>
        <v>0.000585118589552458</v>
      </c>
      <c r="P261" s="1" t="str">
        <f t="shared" si="115"/>
        <v>Careful!</v>
      </c>
      <c r="S261" s="86">
        <f t="shared" si="113"/>
        <v>4.199999999999998</v>
      </c>
      <c r="T261" s="87">
        <f t="shared" si="116"/>
        <v>0.6232492903979003</v>
      </c>
      <c r="U261" s="111">
        <f t="shared" si="120"/>
        <v>10.5</v>
      </c>
      <c r="V261" s="109">
        <f t="shared" si="121"/>
      </c>
      <c r="W261" s="106">
        <f t="shared" si="122"/>
        <v>10.316</v>
      </c>
      <c r="X261" s="86">
        <f t="shared" si="105"/>
        <v>-0.3160000000000007</v>
      </c>
      <c r="Y261" s="18">
        <f t="shared" si="117"/>
        <v>0.00014891037764286352</v>
      </c>
      <c r="Z261" s="1" t="str">
        <f t="shared" si="118"/>
        <v> </v>
      </c>
    </row>
    <row r="262" spans="8:26" ht="12.75">
      <c r="H262" s="86">
        <f t="shared" si="112"/>
        <v>4.219999999999998</v>
      </c>
      <c r="I262" s="87">
        <f t="shared" si="114"/>
        <v>0.6253124509616736</v>
      </c>
      <c r="J262" s="88">
        <f t="shared" si="106"/>
        <v>10</v>
      </c>
      <c r="K262" s="3">
        <f t="shared" si="119"/>
      </c>
      <c r="M262" s="101">
        <f t="shared" si="107"/>
        <v>10.3</v>
      </c>
      <c r="N262" s="101">
        <f t="shared" si="108"/>
        <v>-0.3000000000000007</v>
      </c>
      <c r="O262" s="18">
        <f t="shared" si="109"/>
        <v>0.0004974286780745629</v>
      </c>
      <c r="P262" s="1" t="str">
        <f t="shared" si="115"/>
        <v> </v>
      </c>
      <c r="S262" s="86">
        <f t="shared" si="113"/>
        <v>4.219999999999998</v>
      </c>
      <c r="T262" s="87">
        <f t="shared" si="116"/>
        <v>0.6253124509616736</v>
      </c>
      <c r="U262" s="111">
        <f t="shared" si="120"/>
        <v>10.5</v>
      </c>
      <c r="V262" s="109">
        <f t="shared" si="121"/>
      </c>
      <c r="W262" s="106">
        <f t="shared" si="122"/>
        <v>10.267</v>
      </c>
      <c r="X262" s="86">
        <f t="shared" si="105"/>
        <v>-0.26699999999999946</v>
      </c>
      <c r="Y262" s="18">
        <f t="shared" si="117"/>
        <v>0.00019247661753585277</v>
      </c>
      <c r="Z262" s="1" t="str">
        <f t="shared" si="118"/>
        <v> </v>
      </c>
    </row>
    <row r="263" spans="8:26" ht="12.75">
      <c r="H263" s="86">
        <f t="shared" si="112"/>
        <v>4.2399999999999975</v>
      </c>
      <c r="I263" s="87">
        <f t="shared" si="114"/>
        <v>0.6273658565927324</v>
      </c>
      <c r="J263" s="88">
        <f t="shared" si="106"/>
        <v>10</v>
      </c>
      <c r="K263" s="3">
        <f t="shared" si="119"/>
      </c>
      <c r="M263" s="101">
        <f t="shared" si="107"/>
        <v>10.2</v>
      </c>
      <c r="N263" s="101">
        <f t="shared" si="108"/>
        <v>-0.1999999999999993</v>
      </c>
      <c r="O263" s="18">
        <f t="shared" si="109"/>
        <v>0.00040973876659666786</v>
      </c>
      <c r="P263" s="1" t="str">
        <f t="shared" si="115"/>
        <v> </v>
      </c>
      <c r="S263" s="86">
        <f t="shared" si="113"/>
        <v>4.2399999999999975</v>
      </c>
      <c r="T263" s="87">
        <f t="shared" si="116"/>
        <v>0.6273658565927324</v>
      </c>
      <c r="U263" s="111">
        <f t="shared" si="120"/>
        <v>10</v>
      </c>
      <c r="V263" s="109" t="str">
        <f t="shared" si="121"/>
        <v>Yes</v>
      </c>
      <c r="W263" s="106">
        <f t="shared" si="122"/>
        <v>10.219</v>
      </c>
      <c r="X263" s="86">
        <f t="shared" si="105"/>
        <v>-0.21899999999999942</v>
      </c>
      <c r="Y263" s="18">
        <f t="shared" si="117"/>
        <v>-0.00020422457332980315</v>
      </c>
      <c r="Z263" s="1" t="str">
        <f t="shared" si="118"/>
        <v> </v>
      </c>
    </row>
    <row r="264" spans="8:26" ht="12.75">
      <c r="H264" s="86">
        <f t="shared" si="112"/>
        <v>4.259999999999997</v>
      </c>
      <c r="I264" s="87">
        <f t="shared" si="114"/>
        <v>0.6294095991027187</v>
      </c>
      <c r="J264" s="88">
        <f t="shared" si="106"/>
        <v>10</v>
      </c>
      <c r="K264" s="3">
        <f t="shared" si="119"/>
      </c>
      <c r="M264" s="101">
        <f t="shared" si="107"/>
        <v>10.2</v>
      </c>
      <c r="N264" s="101">
        <f t="shared" si="108"/>
        <v>-0.1999999999999993</v>
      </c>
      <c r="O264" s="18">
        <f t="shared" si="109"/>
        <v>0.0003220488551178846</v>
      </c>
      <c r="P264" s="1" t="str">
        <f t="shared" si="115"/>
        <v> </v>
      </c>
      <c r="S264" s="86">
        <f t="shared" si="113"/>
        <v>4.259999999999997</v>
      </c>
      <c r="T264" s="87">
        <f t="shared" si="116"/>
        <v>0.6294095991027187</v>
      </c>
      <c r="U264" s="111">
        <f t="shared" si="120"/>
        <v>10</v>
      </c>
      <c r="V264" s="109">
        <f t="shared" si="121"/>
      </c>
      <c r="W264" s="106">
        <f t="shared" si="122"/>
        <v>10.171</v>
      </c>
      <c r="X264" s="86">
        <f t="shared" si="105"/>
        <v>-0.17099999999999937</v>
      </c>
      <c r="Y264" s="18">
        <f t="shared" si="117"/>
        <v>-0.00016273506659914005</v>
      </c>
      <c r="Z264" s="1" t="str">
        <f t="shared" si="118"/>
        <v> </v>
      </c>
    </row>
    <row r="265" spans="8:26" ht="12.75">
      <c r="H265" s="86">
        <f t="shared" si="112"/>
        <v>4.279999999999997</v>
      </c>
      <c r="I265" s="87">
        <f t="shared" si="114"/>
        <v>0.6314437690131717</v>
      </c>
      <c r="J265" s="88">
        <f t="shared" si="106"/>
        <v>10</v>
      </c>
      <c r="K265" s="3">
        <f t="shared" si="119"/>
      </c>
      <c r="M265" s="101">
        <f t="shared" si="107"/>
        <v>10.1</v>
      </c>
      <c r="N265" s="101">
        <f t="shared" si="108"/>
        <v>-0.09999999999999964</v>
      </c>
      <c r="O265" s="18">
        <f t="shared" si="109"/>
        <v>0.00023435894363998955</v>
      </c>
      <c r="P265" s="1" t="str">
        <f t="shared" si="115"/>
        <v> </v>
      </c>
      <c r="S265" s="86">
        <f t="shared" si="113"/>
        <v>4.279999999999997</v>
      </c>
      <c r="T265" s="87">
        <f t="shared" si="116"/>
        <v>0.6314437690131717</v>
      </c>
      <c r="U265" s="111">
        <f t="shared" si="120"/>
        <v>10</v>
      </c>
      <c r="V265" s="109">
        <f t="shared" si="121"/>
      </c>
      <c r="W265" s="106">
        <f t="shared" si="122"/>
        <v>10.123</v>
      </c>
      <c r="X265" s="86">
        <f t="shared" si="105"/>
        <v>-0.12299999999999933</v>
      </c>
      <c r="Y265" s="18">
        <f t="shared" si="117"/>
        <v>-0.00012124555987025332</v>
      </c>
      <c r="Z265" s="1" t="str">
        <f t="shared" si="118"/>
        <v> </v>
      </c>
    </row>
    <row r="266" spans="8:26" ht="12.75">
      <c r="H266" s="86">
        <f t="shared" si="112"/>
        <v>4.299999999999996</v>
      </c>
      <c r="I266" s="87">
        <f t="shared" si="114"/>
        <v>0.6334684555795862</v>
      </c>
      <c r="J266" s="88">
        <f t="shared" si="106"/>
        <v>10</v>
      </c>
      <c r="K266" s="3">
        <f t="shared" si="119"/>
      </c>
      <c r="M266" s="101">
        <f t="shared" si="107"/>
        <v>10.1</v>
      </c>
      <c r="N266" s="101">
        <f t="shared" si="108"/>
        <v>-0.09999999999999964</v>
      </c>
      <c r="O266" s="18">
        <f t="shared" si="109"/>
        <v>0.00014666903216031812</v>
      </c>
      <c r="P266" s="1" t="str">
        <f t="shared" si="115"/>
        <v> </v>
      </c>
      <c r="S266" s="86">
        <f t="shared" si="113"/>
        <v>4.299999999999996</v>
      </c>
      <c r="T266" s="87">
        <f t="shared" si="116"/>
        <v>0.6334684555795862</v>
      </c>
      <c r="U266" s="111">
        <f t="shared" si="120"/>
        <v>10</v>
      </c>
      <c r="V266" s="109">
        <f t="shared" si="121"/>
      </c>
      <c r="W266" s="106">
        <f t="shared" si="122"/>
        <v>10.076</v>
      </c>
      <c r="X266" s="86">
        <f t="shared" si="105"/>
        <v>-0.07600000000000051</v>
      </c>
      <c r="Y266" s="18">
        <f t="shared" si="117"/>
        <v>-7.975605313959022E-05</v>
      </c>
      <c r="Z266" s="1" t="str">
        <f t="shared" si="118"/>
        <v> </v>
      </c>
    </row>
    <row r="267" spans="8:26" ht="12.75">
      <c r="H267" s="86">
        <f t="shared" si="112"/>
        <v>4.319999999999996</v>
      </c>
      <c r="I267" s="87">
        <f t="shared" si="114"/>
        <v>0.6354837468149117</v>
      </c>
      <c r="J267" s="88">
        <f t="shared" si="106"/>
        <v>10</v>
      </c>
      <c r="K267" s="3">
        <f t="shared" si="119"/>
      </c>
      <c r="M267" s="101">
        <f t="shared" si="107"/>
        <v>10</v>
      </c>
      <c r="N267" s="101">
        <f t="shared" si="108"/>
        <v>0</v>
      </c>
      <c r="O267" s="18">
        <f t="shared" si="109"/>
        <v>5.897912068242306E-05</v>
      </c>
      <c r="P267" s="1" t="str">
        <f t="shared" si="115"/>
        <v> </v>
      </c>
      <c r="S267" s="86">
        <f t="shared" si="113"/>
        <v>4.319999999999996</v>
      </c>
      <c r="T267" s="87">
        <f t="shared" si="116"/>
        <v>0.6354837468149117</v>
      </c>
      <c r="U267" s="111">
        <f t="shared" si="120"/>
        <v>10</v>
      </c>
      <c r="V267" s="109">
        <f t="shared" si="121"/>
      </c>
      <c r="W267" s="106">
        <f t="shared" si="122"/>
        <v>10.03</v>
      </c>
      <c r="X267" s="86">
        <f t="shared" si="105"/>
        <v>-0.02999999999999936</v>
      </c>
      <c r="Y267" s="18">
        <f t="shared" si="117"/>
        <v>-3.8266546410703484E-05</v>
      </c>
      <c r="Z267" s="1" t="str">
        <f t="shared" si="118"/>
        <v> </v>
      </c>
    </row>
    <row r="268" spans="8:26" ht="12.75">
      <c r="H268" s="86">
        <f t="shared" si="112"/>
        <v>4.339999999999995</v>
      </c>
      <c r="I268" s="87">
        <f t="shared" si="114"/>
        <v>0.6374897295125103</v>
      </c>
      <c r="J268" s="88">
        <f t="shared" si="106"/>
        <v>10</v>
      </c>
      <c r="K268" s="3">
        <f t="shared" si="119"/>
      </c>
      <c r="M268" s="101">
        <f t="shared" si="107"/>
        <v>10</v>
      </c>
      <c r="N268" s="101">
        <f t="shared" si="108"/>
        <v>0</v>
      </c>
      <c r="O268" s="18">
        <f t="shared" si="109"/>
        <v>2.8710790795472008E-05</v>
      </c>
      <c r="P268" s="1" t="str">
        <f t="shared" si="115"/>
        <v> </v>
      </c>
      <c r="S268" s="86">
        <f t="shared" si="113"/>
        <v>4.339999999999995</v>
      </c>
      <c r="T268" s="87">
        <f t="shared" si="116"/>
        <v>0.6374897295125103</v>
      </c>
      <c r="U268" s="111">
        <f t="shared" si="120"/>
        <v>10</v>
      </c>
      <c r="V268" s="109">
        <f t="shared" si="121"/>
      </c>
      <c r="W268" s="106">
        <f t="shared" si="122"/>
        <v>9.984</v>
      </c>
      <c r="X268" s="86">
        <f t="shared" si="105"/>
        <v>0.016000000000000014</v>
      </c>
      <c r="Y268" s="18">
        <f t="shared" si="117"/>
        <v>3.222960319071433E-06</v>
      </c>
      <c r="Z268" s="1" t="str">
        <f t="shared" si="118"/>
        <v> </v>
      </c>
    </row>
    <row r="269" spans="8:26" ht="12.75">
      <c r="H269" s="86">
        <f t="shared" si="112"/>
        <v>4.359999999999995</v>
      </c>
      <c r="I269" s="87">
        <f t="shared" si="114"/>
        <v>0.6394864892685855</v>
      </c>
      <c r="J269" s="88">
        <f t="shared" si="106"/>
        <v>10</v>
      </c>
      <c r="K269" s="3">
        <f t="shared" si="119"/>
      </c>
      <c r="M269" s="101">
        <f t="shared" si="107"/>
        <v>9.9</v>
      </c>
      <c r="N269" s="101">
        <f t="shared" si="108"/>
        <v>0.09999999999999964</v>
      </c>
      <c r="O269" s="18">
        <f t="shared" si="109"/>
        <v>0.00011640070227336707</v>
      </c>
      <c r="P269" s="1" t="str">
        <f t="shared" si="115"/>
        <v> </v>
      </c>
      <c r="S269" s="86">
        <f t="shared" si="113"/>
        <v>4.359999999999995</v>
      </c>
      <c r="T269" s="87">
        <f t="shared" si="116"/>
        <v>0.6394864892685855</v>
      </c>
      <c r="U269" s="111">
        <f t="shared" si="120"/>
        <v>10</v>
      </c>
      <c r="V269" s="109">
        <f t="shared" si="121"/>
      </c>
      <c r="W269" s="106">
        <f t="shared" si="122"/>
        <v>9.938</v>
      </c>
      <c r="X269" s="86">
        <f t="shared" si="105"/>
        <v>0.06199999999999939</v>
      </c>
      <c r="Y269" s="18">
        <f t="shared" si="117"/>
        <v>4.471246704795817E-05</v>
      </c>
      <c r="Z269" s="1" t="str">
        <f t="shared" si="118"/>
        <v> </v>
      </c>
    </row>
    <row r="270" spans="8:26" ht="12.75">
      <c r="H270" s="86">
        <f t="shared" si="112"/>
        <v>4.379999999999995</v>
      </c>
      <c r="I270" s="87">
        <f t="shared" si="114"/>
        <v>0.641474110504099</v>
      </c>
      <c r="J270" s="88">
        <f t="shared" si="106"/>
        <v>10</v>
      </c>
      <c r="K270" s="3">
        <f t="shared" si="119"/>
      </c>
      <c r="M270" s="101">
        <f t="shared" si="107"/>
        <v>9.9</v>
      </c>
      <c r="N270" s="101">
        <f t="shared" si="108"/>
        <v>0.09999999999999964</v>
      </c>
      <c r="O270" s="18">
        <f t="shared" si="109"/>
        <v>0.00020409061375215032</v>
      </c>
      <c r="P270" s="1" t="str">
        <f t="shared" si="115"/>
        <v> </v>
      </c>
      <c r="S270" s="86">
        <f t="shared" si="113"/>
        <v>4.379999999999995</v>
      </c>
      <c r="T270" s="87">
        <f t="shared" si="116"/>
        <v>0.641474110504099</v>
      </c>
      <c r="U270" s="111">
        <f t="shared" si="120"/>
        <v>10</v>
      </c>
      <c r="V270" s="109">
        <f t="shared" si="121"/>
      </c>
      <c r="W270" s="106">
        <f t="shared" si="122"/>
        <v>9.893</v>
      </c>
      <c r="X270" s="86">
        <f t="shared" si="105"/>
        <v>0.10699999999999932</v>
      </c>
      <c r="Y270" s="18">
        <f t="shared" si="117"/>
        <v>8.620197377773309E-05</v>
      </c>
      <c r="Z270" s="1" t="str">
        <f t="shared" si="118"/>
        <v> </v>
      </c>
    </row>
    <row r="271" spans="8:26" ht="12.75">
      <c r="H271" s="86">
        <f t="shared" si="112"/>
        <v>4.399999999999994</v>
      </c>
      <c r="I271" s="87">
        <f t="shared" si="114"/>
        <v>0.6434526764861869</v>
      </c>
      <c r="J271" s="88">
        <f t="shared" si="106"/>
        <v>10</v>
      </c>
      <c r="K271" s="3">
        <f t="shared" si="119"/>
      </c>
      <c r="M271" s="101">
        <f t="shared" si="107"/>
        <v>9.8</v>
      </c>
      <c r="N271" s="101">
        <f t="shared" si="108"/>
        <v>0.1999999999999993</v>
      </c>
      <c r="O271" s="18">
        <f t="shared" si="109"/>
        <v>0.00029178052523093356</v>
      </c>
      <c r="P271" s="1" t="str">
        <f t="shared" si="115"/>
        <v> </v>
      </c>
      <c r="S271" s="86">
        <f t="shared" si="113"/>
        <v>4.399999999999994</v>
      </c>
      <c r="T271" s="87">
        <f t="shared" si="116"/>
        <v>0.6434526764861869</v>
      </c>
      <c r="U271" s="111">
        <f t="shared" si="120"/>
        <v>10</v>
      </c>
      <c r="V271" s="109">
        <f t="shared" si="121"/>
      </c>
      <c r="W271" s="106">
        <f t="shared" si="122"/>
        <v>9.848</v>
      </c>
      <c r="X271" s="86">
        <f t="shared" si="105"/>
        <v>0.15199999999999925</v>
      </c>
      <c r="Y271" s="18">
        <f t="shared" si="117"/>
        <v>0.000127691480507508</v>
      </c>
      <c r="Z271" s="1" t="str">
        <f t="shared" si="118"/>
        <v> </v>
      </c>
    </row>
    <row r="272" spans="8:26" ht="12.75">
      <c r="H272" s="86">
        <f t="shared" si="112"/>
        <v>4.419999999999994</v>
      </c>
      <c r="I272" s="87">
        <f t="shared" si="114"/>
        <v>0.6454222693490913</v>
      </c>
      <c r="J272" s="88">
        <f t="shared" si="106"/>
        <v>10</v>
      </c>
      <c r="K272" s="3">
        <f t="shared" si="119"/>
      </c>
      <c r="M272" s="101">
        <f t="shared" si="107"/>
        <v>9.8</v>
      </c>
      <c r="N272" s="101">
        <f t="shared" si="108"/>
        <v>0.1999999999999993</v>
      </c>
      <c r="O272" s="18">
        <f t="shared" si="109"/>
        <v>0.00037947043670882863</v>
      </c>
      <c r="P272" s="1" t="str">
        <f t="shared" si="115"/>
        <v> </v>
      </c>
      <c r="S272" s="86">
        <f t="shared" si="113"/>
        <v>4.419999999999994</v>
      </c>
      <c r="T272" s="87">
        <f t="shared" si="116"/>
        <v>0.6454222693490913</v>
      </c>
      <c r="U272" s="111">
        <f t="shared" si="120"/>
        <v>10</v>
      </c>
      <c r="V272" s="109">
        <f t="shared" si="121"/>
      </c>
      <c r="W272" s="106">
        <f t="shared" si="122"/>
        <v>9.804</v>
      </c>
      <c r="X272" s="86">
        <f t="shared" si="105"/>
        <v>0.19599999999999973</v>
      </c>
      <c r="Y272" s="18">
        <f t="shared" si="117"/>
        <v>0.00016918098723728292</v>
      </c>
      <c r="Z272" s="1" t="str">
        <f t="shared" si="118"/>
        <v> </v>
      </c>
    </row>
    <row r="273" spans="8:26" ht="12.75">
      <c r="H273" s="86">
        <f t="shared" si="112"/>
        <v>4.439999999999993</v>
      </c>
      <c r="I273" s="87">
        <f t="shared" si="114"/>
        <v>0.6473829701146192</v>
      </c>
      <c r="J273" s="88">
        <f t="shared" si="106"/>
        <v>10</v>
      </c>
      <c r="K273" s="3">
        <f t="shared" si="119"/>
      </c>
      <c r="M273" s="101">
        <f t="shared" si="107"/>
        <v>9.8</v>
      </c>
      <c r="N273" s="101">
        <f t="shared" si="108"/>
        <v>0.1999999999999993</v>
      </c>
      <c r="O273" s="18">
        <f t="shared" si="109"/>
        <v>0.0004671603481876119</v>
      </c>
      <c r="P273" s="1" t="str">
        <f t="shared" si="115"/>
        <v> </v>
      </c>
      <c r="S273" s="86">
        <f t="shared" si="113"/>
        <v>4.439999999999993</v>
      </c>
      <c r="T273" s="87">
        <f t="shared" si="116"/>
        <v>0.6473829701146192</v>
      </c>
      <c r="U273" s="111">
        <f t="shared" si="120"/>
        <v>10</v>
      </c>
      <c r="V273" s="109">
        <f t="shared" si="121"/>
      </c>
      <c r="W273" s="106">
        <f t="shared" si="122"/>
        <v>9.759</v>
      </c>
      <c r="X273" s="86">
        <f t="shared" si="105"/>
        <v>0.24099999999999966</v>
      </c>
      <c r="Y273" s="18">
        <f t="shared" si="117"/>
        <v>0.00021067049396705784</v>
      </c>
      <c r="Z273" s="1" t="str">
        <f t="shared" si="118"/>
        <v> </v>
      </c>
    </row>
    <row r="274" spans="8:26" ht="12.75">
      <c r="H274" s="86">
        <f t="shared" si="112"/>
        <v>4.459999999999993</v>
      </c>
      <c r="I274" s="87">
        <f t="shared" si="114"/>
        <v>0.6493348587121411</v>
      </c>
      <c r="J274" s="88">
        <f t="shared" si="106"/>
        <v>10</v>
      </c>
      <c r="K274" s="3">
        <f t="shared" si="119"/>
      </c>
      <c r="M274" s="101">
        <f t="shared" si="107"/>
        <v>9.7</v>
      </c>
      <c r="N274" s="101">
        <f t="shared" si="108"/>
        <v>0.3000000000000007</v>
      </c>
      <c r="O274" s="18">
        <f t="shared" si="109"/>
        <v>0.0005548502596646188</v>
      </c>
      <c r="P274" s="1" t="str">
        <f t="shared" si="115"/>
        <v>Careful!</v>
      </c>
      <c r="S274" s="86">
        <f t="shared" si="113"/>
        <v>4.459999999999993</v>
      </c>
      <c r="T274" s="87">
        <f t="shared" si="116"/>
        <v>0.6493348587121411</v>
      </c>
      <c r="U274" s="111">
        <f t="shared" si="120"/>
        <v>10</v>
      </c>
      <c r="V274" s="109">
        <f t="shared" si="121"/>
      </c>
      <c r="W274" s="106">
        <f t="shared" si="122"/>
        <v>9.716</v>
      </c>
      <c r="X274" s="86">
        <f t="shared" si="105"/>
        <v>0.2840000000000007</v>
      </c>
      <c r="Y274" s="18">
        <f t="shared" si="117"/>
        <v>0.0002521600006959446</v>
      </c>
      <c r="Z274" s="1" t="str">
        <f t="shared" si="118"/>
        <v> </v>
      </c>
    </row>
    <row r="275" spans="8:26" ht="12.75">
      <c r="H275" s="86">
        <f t="shared" si="112"/>
        <v>4.479999999999992</v>
      </c>
      <c r="I275" s="87">
        <f t="shared" si="114"/>
        <v>0.6512780139981432</v>
      </c>
      <c r="J275" s="88">
        <f t="shared" si="106"/>
        <v>10</v>
      </c>
      <c r="K275" s="3">
        <f t="shared" si="119"/>
      </c>
      <c r="M275" s="101">
        <f t="shared" si="107"/>
        <v>9.7</v>
      </c>
      <c r="N275" s="101">
        <f t="shared" si="108"/>
        <v>0.3000000000000007</v>
      </c>
      <c r="O275" s="18">
        <f t="shared" si="109"/>
        <v>0.000642540171143402</v>
      </c>
      <c r="P275" s="1" t="str">
        <f t="shared" si="115"/>
        <v>Careful!</v>
      </c>
      <c r="S275" s="86">
        <f t="shared" si="113"/>
        <v>4.479999999999992</v>
      </c>
      <c r="T275" s="87">
        <f t="shared" si="116"/>
        <v>0.6512780139981432</v>
      </c>
      <c r="U275" s="111">
        <f t="shared" si="120"/>
        <v>10</v>
      </c>
      <c r="V275" s="109">
        <f t="shared" si="121"/>
      </c>
      <c r="W275" s="106">
        <f t="shared" si="122"/>
        <v>9.672</v>
      </c>
      <c r="X275" s="86">
        <f t="shared" si="105"/>
        <v>0.3279999999999994</v>
      </c>
      <c r="Y275" s="18">
        <f t="shared" si="117"/>
        <v>0.0002936495074257195</v>
      </c>
      <c r="Z275" s="1" t="str">
        <f t="shared" si="118"/>
        <v> </v>
      </c>
    </row>
    <row r="276" spans="8:26" ht="12.75">
      <c r="H276" s="86">
        <f t="shared" si="112"/>
        <v>4.499999999999992</v>
      </c>
      <c r="I276" s="87">
        <f t="shared" si="114"/>
        <v>0.653212513775343</v>
      </c>
      <c r="J276" s="88">
        <f t="shared" si="106"/>
        <v>10</v>
      </c>
      <c r="K276" s="3">
        <f t="shared" si="119"/>
      </c>
      <c r="M276" s="101">
        <f t="shared" si="107"/>
        <v>9.6</v>
      </c>
      <c r="N276" s="101">
        <f t="shared" si="108"/>
        <v>0.40000000000000036</v>
      </c>
      <c r="O276" s="18">
        <f t="shared" si="109"/>
        <v>0.0007302300826221853</v>
      </c>
      <c r="P276" s="1" t="str">
        <f t="shared" si="115"/>
        <v>Careful!</v>
      </c>
      <c r="S276" s="86">
        <f t="shared" si="113"/>
        <v>4.499999999999992</v>
      </c>
      <c r="T276" s="87">
        <f t="shared" si="116"/>
        <v>0.653212513775343</v>
      </c>
      <c r="U276" s="111">
        <f t="shared" si="120"/>
        <v>10</v>
      </c>
      <c r="V276" s="109">
        <f t="shared" si="121"/>
      </c>
      <c r="W276" s="106">
        <f t="shared" si="122"/>
        <v>9.63</v>
      </c>
      <c r="X276" s="86">
        <f t="shared" si="105"/>
        <v>0.3699999999999992</v>
      </c>
      <c r="Y276" s="18">
        <f t="shared" si="117"/>
        <v>0.0003351390141554944</v>
      </c>
      <c r="Z276" s="1" t="str">
        <f t="shared" si="118"/>
        <v> </v>
      </c>
    </row>
    <row r="277" spans="8:26" ht="12.75">
      <c r="H277" s="86">
        <f t="shared" si="112"/>
        <v>4.519999999999992</v>
      </c>
      <c r="I277" s="87">
        <f t="shared" si="114"/>
        <v>0.6551384348113813</v>
      </c>
      <c r="J277" s="88">
        <f t="shared" si="106"/>
        <v>10</v>
      </c>
      <c r="K277" s="3">
        <f t="shared" si="119"/>
      </c>
      <c r="M277" s="101">
        <f t="shared" si="107"/>
        <v>9.6</v>
      </c>
      <c r="N277" s="101">
        <f t="shared" si="108"/>
        <v>0.40000000000000036</v>
      </c>
      <c r="O277" s="18">
        <f t="shared" si="109"/>
        <v>0.0008179199941009685</v>
      </c>
      <c r="P277" s="1" t="str">
        <f t="shared" si="115"/>
        <v>Careful!</v>
      </c>
      <c r="S277" s="86">
        <f t="shared" si="113"/>
        <v>4.519999999999992</v>
      </c>
      <c r="T277" s="87">
        <f t="shared" si="116"/>
        <v>0.6551384348113813</v>
      </c>
      <c r="U277" s="111">
        <f t="shared" si="120"/>
        <v>10</v>
      </c>
      <c r="V277" s="109">
        <f t="shared" si="121"/>
      </c>
      <c r="W277" s="106">
        <f t="shared" si="122"/>
        <v>9.587</v>
      </c>
      <c r="X277" s="86">
        <f t="shared" si="105"/>
        <v>0.41300000000000026</v>
      </c>
      <c r="Y277" s="18">
        <f t="shared" si="117"/>
        <v>0.0003766285208852693</v>
      </c>
      <c r="Z277" s="1" t="str">
        <f t="shared" si="118"/>
        <v> </v>
      </c>
    </row>
    <row r="278" spans="8:26" ht="12.75">
      <c r="H278" s="86">
        <f t="shared" si="112"/>
        <v>4.539999999999991</v>
      </c>
      <c r="I278" s="87">
        <f t="shared" si="114"/>
        <v>0.6570558528571031</v>
      </c>
      <c r="J278" s="88">
        <f t="shared" si="106"/>
        <v>10</v>
      </c>
      <c r="K278" s="3">
        <f t="shared" si="119"/>
      </c>
      <c r="M278" s="101">
        <f t="shared" si="107"/>
        <v>9.5</v>
      </c>
      <c r="N278" s="101">
        <f t="shared" si="108"/>
        <v>0.5</v>
      </c>
      <c r="O278" s="18">
        <f t="shared" si="109"/>
        <v>0.0009056099055788636</v>
      </c>
      <c r="P278" s="1" t="str">
        <f t="shared" si="115"/>
        <v>Careful!</v>
      </c>
      <c r="S278" s="86">
        <f t="shared" si="113"/>
        <v>4.539999999999991</v>
      </c>
      <c r="T278" s="87">
        <f t="shared" si="116"/>
        <v>0.6570558528571031</v>
      </c>
      <c r="U278" s="111">
        <f t="shared" si="120"/>
        <v>10</v>
      </c>
      <c r="V278" s="109">
        <f t="shared" si="121"/>
      </c>
      <c r="W278" s="106">
        <f t="shared" si="122"/>
        <v>9.545</v>
      </c>
      <c r="X278" s="86">
        <f t="shared" si="105"/>
        <v>0.45500000000000007</v>
      </c>
      <c r="Y278" s="18">
        <f t="shared" si="117"/>
        <v>0.00041811802761504424</v>
      </c>
      <c r="Z278" s="1" t="str">
        <f t="shared" si="118"/>
        <v> </v>
      </c>
    </row>
    <row r="279" spans="8:26" ht="12.75">
      <c r="H279" s="86">
        <f t="shared" si="112"/>
        <v>4.559999999999991</v>
      </c>
      <c r="I279" s="87">
        <f t="shared" si="114"/>
        <v>0.6589648426644341</v>
      </c>
      <c r="J279" s="88">
        <f t="shared" si="106"/>
        <v>10</v>
      </c>
      <c r="K279" s="3">
        <f t="shared" si="119"/>
      </c>
      <c r="M279" s="101">
        <f t="shared" si="107"/>
        <v>9.5</v>
      </c>
      <c r="N279" s="101">
        <f t="shared" si="108"/>
        <v>0.5</v>
      </c>
      <c r="O279" s="18">
        <f t="shared" si="109"/>
        <v>0.0009932998170567586</v>
      </c>
      <c r="P279" s="1" t="str">
        <f t="shared" si="115"/>
        <v>Careful!</v>
      </c>
      <c r="S279" s="106">
        <f t="shared" si="113"/>
        <v>4.559999999999991</v>
      </c>
      <c r="T279" s="107">
        <f t="shared" si="116"/>
        <v>0.6589648426644341</v>
      </c>
      <c r="U279" s="111">
        <f t="shared" si="120"/>
        <v>10</v>
      </c>
      <c r="V279" s="109">
        <f t="shared" si="121"/>
      </c>
      <c r="W279" s="106">
        <f t="shared" si="122"/>
        <v>9.503</v>
      </c>
      <c r="X279" s="106">
        <f aca="true" t="shared" si="123" ref="X279:X342">ROUND(-100000*(T279-T280)/20,0)-W279</f>
        <v>0.4969999999999999</v>
      </c>
      <c r="Y279" s="18">
        <f t="shared" si="117"/>
        <v>0.000459607534343931</v>
      </c>
      <c r="Z279" s="1" t="str">
        <f t="shared" si="118"/>
        <v> </v>
      </c>
    </row>
    <row r="280" spans="8:26" ht="12.75">
      <c r="H280" s="86">
        <f t="shared" si="112"/>
        <v>4.57999999999999</v>
      </c>
      <c r="I280" s="87">
        <f t="shared" si="114"/>
        <v>0.6608654780038683</v>
      </c>
      <c r="J280" s="88">
        <f aca="true" t="shared" si="124" ref="J280:J343">ROUND(-100000*(I280-I281)/20,0)</f>
        <v>9</v>
      </c>
      <c r="K280" s="3" t="str">
        <f t="shared" si="119"/>
        <v>Yes</v>
      </c>
      <c r="M280" s="101">
        <f aca="true" t="shared" si="125" ref="M280:M343">ROUND(-100000*(I280-I281)/20,1)</f>
        <v>9.5</v>
      </c>
      <c r="N280" s="101">
        <f aca="true" t="shared" si="126" ref="N280:N343">ROUND(-100000*(I280-I281)/20,0)-M280</f>
        <v>-0.5</v>
      </c>
      <c r="O280" s="18">
        <f aca="true" t="shared" si="127" ref="O280:O343">ABS((10^(I280+0.00019*J280))-(H280+0.019))</f>
        <v>0.0009310649148730477</v>
      </c>
      <c r="P280" s="1" t="str">
        <f t="shared" si="115"/>
        <v>Careful!</v>
      </c>
      <c r="S280" s="86">
        <f t="shared" si="113"/>
        <v>4.57999999999999</v>
      </c>
      <c r="T280" s="87">
        <f t="shared" si="116"/>
        <v>0.6608654780038683</v>
      </c>
      <c r="U280" s="111">
        <f t="shared" si="120"/>
        <v>9.5</v>
      </c>
      <c r="V280" s="109" t="str">
        <f t="shared" si="121"/>
        <v>Yes</v>
      </c>
      <c r="W280" s="106">
        <f t="shared" si="122"/>
        <v>9.462</v>
      </c>
      <c r="X280" s="86">
        <f t="shared" si="123"/>
        <v>-0.46199999999999974</v>
      </c>
      <c r="Y280" s="18">
        <f t="shared" si="117"/>
        <v>2.5574420988938584E-05</v>
      </c>
      <c r="Z280" s="1" t="str">
        <f t="shared" si="118"/>
        <v> </v>
      </c>
    </row>
    <row r="281" spans="8:26" ht="12.75">
      <c r="H281" s="86">
        <f aca="true" t="shared" si="128" ref="H281:H344">H280+0.02</f>
        <v>4.59999999999999</v>
      </c>
      <c r="I281" s="87">
        <f t="shared" si="114"/>
        <v>0.6627578316815731</v>
      </c>
      <c r="J281" s="88">
        <f t="shared" si="124"/>
        <v>9</v>
      </c>
      <c r="K281" s="3">
        <f t="shared" si="119"/>
      </c>
      <c r="M281" s="101">
        <f t="shared" si="125"/>
        <v>9.4</v>
      </c>
      <c r="N281" s="101">
        <f t="shared" si="126"/>
        <v>-0.40000000000000036</v>
      </c>
      <c r="O281" s="18">
        <f t="shared" si="127"/>
        <v>0.0008521612682130808</v>
      </c>
      <c r="P281" s="1" t="str">
        <f t="shared" si="115"/>
        <v>Careful!</v>
      </c>
      <c r="S281" s="86">
        <f aca="true" t="shared" si="129" ref="S281:S344">S280+0.02</f>
        <v>4.59999999999999</v>
      </c>
      <c r="T281" s="87">
        <f t="shared" si="116"/>
        <v>0.6627578316815731</v>
      </c>
      <c r="U281" s="111">
        <f t="shared" si="120"/>
        <v>9.5</v>
      </c>
      <c r="V281" s="109">
        <f t="shared" si="121"/>
      </c>
      <c r="W281" s="106">
        <f t="shared" si="122"/>
        <v>9.421</v>
      </c>
      <c r="X281" s="86">
        <f t="shared" si="123"/>
        <v>-0.4209999999999994</v>
      </c>
      <c r="Y281" s="18">
        <f t="shared" si="117"/>
        <v>6.498740972649131E-05</v>
      </c>
      <c r="Z281" s="1" t="str">
        <f t="shared" si="118"/>
        <v> </v>
      </c>
    </row>
    <row r="282" spans="8:26" ht="12.75">
      <c r="H282" s="86">
        <f t="shared" si="128"/>
        <v>4.6199999999999894</v>
      </c>
      <c r="I282" s="87">
        <f t="shared" si="114"/>
        <v>0.6646419755561245</v>
      </c>
      <c r="J282" s="88">
        <f t="shared" si="124"/>
        <v>9</v>
      </c>
      <c r="K282" s="3">
        <f t="shared" si="119"/>
      </c>
      <c r="M282" s="101">
        <f t="shared" si="125"/>
        <v>9.4</v>
      </c>
      <c r="N282" s="101">
        <f t="shared" si="126"/>
        <v>-0.40000000000000036</v>
      </c>
      <c r="O282" s="18">
        <f t="shared" si="127"/>
        <v>0.0007732576215540021</v>
      </c>
      <c r="P282" s="1" t="str">
        <f t="shared" si="115"/>
        <v>Careful!</v>
      </c>
      <c r="S282" s="86">
        <f t="shared" si="129"/>
        <v>4.6199999999999894</v>
      </c>
      <c r="T282" s="87">
        <f t="shared" si="116"/>
        <v>0.6646419755561245</v>
      </c>
      <c r="U282" s="111">
        <f t="shared" si="120"/>
        <v>9.5</v>
      </c>
      <c r="V282" s="109">
        <f t="shared" si="121"/>
      </c>
      <c r="W282" s="106">
        <f t="shared" si="122"/>
        <v>9.38</v>
      </c>
      <c r="X282" s="86">
        <f t="shared" si="123"/>
        <v>-0.3800000000000008</v>
      </c>
      <c r="Y282" s="18">
        <f t="shared" si="117"/>
        <v>0.00010440039846493221</v>
      </c>
      <c r="Z282" s="1" t="str">
        <f t="shared" si="118"/>
        <v> </v>
      </c>
    </row>
    <row r="283" spans="8:26" ht="12.75">
      <c r="H283" s="86">
        <f t="shared" si="128"/>
        <v>4.639999999999989</v>
      </c>
      <c r="I283" s="87">
        <f t="shared" si="114"/>
        <v>0.6665179805548799</v>
      </c>
      <c r="J283" s="88">
        <f t="shared" si="124"/>
        <v>9</v>
      </c>
      <c r="K283" s="3">
        <f t="shared" si="119"/>
      </c>
      <c r="M283" s="101">
        <f t="shared" si="125"/>
        <v>9.3</v>
      </c>
      <c r="N283" s="101">
        <f t="shared" si="126"/>
        <v>-0.3000000000000007</v>
      </c>
      <c r="O283" s="18">
        <f t="shared" si="127"/>
        <v>0.0006943539748922589</v>
      </c>
      <c r="P283" s="1" t="str">
        <f t="shared" si="115"/>
        <v>Careful!</v>
      </c>
      <c r="S283" s="86">
        <f t="shared" si="129"/>
        <v>4.639999999999989</v>
      </c>
      <c r="T283" s="87">
        <f t="shared" si="116"/>
        <v>0.6665179805548799</v>
      </c>
      <c r="U283" s="111">
        <f t="shared" si="120"/>
        <v>9.5</v>
      </c>
      <c r="V283" s="109">
        <f t="shared" si="121"/>
      </c>
      <c r="W283" s="106">
        <f t="shared" si="122"/>
        <v>9.34</v>
      </c>
      <c r="X283" s="86">
        <f t="shared" si="123"/>
        <v>-0.33999999999999986</v>
      </c>
      <c r="Y283" s="18">
        <f t="shared" si="117"/>
        <v>0.0001438133872033731</v>
      </c>
      <c r="Z283" s="1" t="str">
        <f t="shared" si="118"/>
        <v> </v>
      </c>
    </row>
    <row r="284" spans="8:26" ht="12.75">
      <c r="H284" s="86">
        <f t="shared" si="128"/>
        <v>4.659999999999989</v>
      </c>
      <c r="I284" s="87">
        <f t="shared" si="114"/>
        <v>0.6683859166899991</v>
      </c>
      <c r="J284" s="88">
        <f t="shared" si="124"/>
        <v>9</v>
      </c>
      <c r="K284" s="3">
        <f t="shared" si="119"/>
      </c>
      <c r="M284" s="101">
        <f t="shared" si="125"/>
        <v>9.3</v>
      </c>
      <c r="N284" s="101">
        <f t="shared" si="126"/>
        <v>-0.3000000000000007</v>
      </c>
      <c r="O284" s="18">
        <f t="shared" si="127"/>
        <v>0.0006154503282331802</v>
      </c>
      <c r="P284" s="1" t="str">
        <f t="shared" si="115"/>
        <v>Careful!</v>
      </c>
      <c r="S284" s="86">
        <f t="shared" si="129"/>
        <v>4.659999999999989</v>
      </c>
      <c r="T284" s="87">
        <f t="shared" si="116"/>
        <v>0.6683859166899991</v>
      </c>
      <c r="U284" s="111">
        <f t="shared" si="120"/>
        <v>9.5</v>
      </c>
      <c r="V284" s="109">
        <f t="shared" si="121"/>
      </c>
      <c r="W284" s="106">
        <f t="shared" si="122"/>
        <v>9.3</v>
      </c>
      <c r="X284" s="86">
        <f t="shared" si="123"/>
        <v>-0.3000000000000007</v>
      </c>
      <c r="Y284" s="18">
        <f t="shared" si="117"/>
        <v>0.00018322637594092583</v>
      </c>
      <c r="Z284" s="1" t="str">
        <f t="shared" si="118"/>
        <v> </v>
      </c>
    </row>
    <row r="285" spans="8:26" ht="12.75">
      <c r="H285" s="86">
        <f t="shared" si="128"/>
        <v>4.679999999999988</v>
      </c>
      <c r="I285" s="87">
        <f t="shared" si="114"/>
        <v>0.670245853074123</v>
      </c>
      <c r="J285" s="88">
        <f t="shared" si="124"/>
        <v>9</v>
      </c>
      <c r="K285" s="3">
        <f t="shared" si="119"/>
      </c>
      <c r="M285" s="101">
        <f t="shared" si="125"/>
        <v>9.3</v>
      </c>
      <c r="N285" s="101">
        <f t="shared" si="126"/>
        <v>-0.3000000000000007</v>
      </c>
      <c r="O285" s="18">
        <f t="shared" si="127"/>
        <v>0.0005365466815723252</v>
      </c>
      <c r="P285" s="1" t="str">
        <f t="shared" si="115"/>
        <v>Careful!</v>
      </c>
      <c r="S285" s="86">
        <f t="shared" si="129"/>
        <v>4.679999999999988</v>
      </c>
      <c r="T285" s="87">
        <f t="shared" si="116"/>
        <v>0.670245853074123</v>
      </c>
      <c r="U285" s="111">
        <f t="shared" si="120"/>
        <v>9.5</v>
      </c>
      <c r="V285" s="109">
        <f t="shared" si="121"/>
      </c>
      <c r="W285" s="106">
        <f t="shared" si="122"/>
        <v>9.26</v>
      </c>
      <c r="X285" s="86">
        <f t="shared" si="123"/>
        <v>-0.2599999999999998</v>
      </c>
      <c r="Y285" s="18">
        <f t="shared" si="117"/>
        <v>0.00022263936467936674</v>
      </c>
      <c r="Z285" s="1" t="str">
        <f t="shared" si="118"/>
        <v> </v>
      </c>
    </row>
    <row r="286" spans="8:26" ht="12.75">
      <c r="H286" s="86">
        <f t="shared" si="128"/>
        <v>4.699999999999988</v>
      </c>
      <c r="I286" s="87">
        <f t="shared" si="114"/>
        <v>0.6720978579357163</v>
      </c>
      <c r="J286" s="88">
        <f t="shared" si="124"/>
        <v>9</v>
      </c>
      <c r="K286" s="3">
        <f t="shared" si="119"/>
      </c>
      <c r="M286" s="101">
        <f t="shared" si="125"/>
        <v>9.2</v>
      </c>
      <c r="N286" s="101">
        <f t="shared" si="126"/>
        <v>-0.1999999999999993</v>
      </c>
      <c r="O286" s="18">
        <f t="shared" si="127"/>
        <v>0.00045764303491324654</v>
      </c>
      <c r="P286" s="1" t="str">
        <f t="shared" si="115"/>
        <v> </v>
      </c>
      <c r="S286" s="86">
        <f t="shared" si="129"/>
        <v>4.699999999999988</v>
      </c>
      <c r="T286" s="87">
        <f t="shared" si="116"/>
        <v>0.6720978579357163</v>
      </c>
      <c r="U286" s="111">
        <f t="shared" si="120"/>
        <v>9</v>
      </c>
      <c r="V286" s="109" t="str">
        <f t="shared" si="121"/>
        <v>Yes</v>
      </c>
      <c r="W286" s="106">
        <f t="shared" si="122"/>
        <v>9.221</v>
      </c>
      <c r="X286" s="86">
        <f t="shared" si="123"/>
        <v>-0.22100000000000009</v>
      </c>
      <c r="Y286" s="18">
        <f t="shared" si="117"/>
        <v>-0.0002258788143638668</v>
      </c>
      <c r="Z286" s="1" t="str">
        <f t="shared" si="118"/>
        <v> </v>
      </c>
    </row>
    <row r="287" spans="8:26" ht="12.75">
      <c r="H287" s="86">
        <f t="shared" si="128"/>
        <v>4.719999999999987</v>
      </c>
      <c r="I287" s="87">
        <f t="shared" si="114"/>
        <v>0.6739419986340867</v>
      </c>
      <c r="J287" s="88">
        <f t="shared" si="124"/>
        <v>9</v>
      </c>
      <c r="K287" s="3">
        <f t="shared" si="119"/>
      </c>
      <c r="M287" s="101">
        <f t="shared" si="125"/>
        <v>9.2</v>
      </c>
      <c r="N287" s="101">
        <f t="shared" si="126"/>
        <v>-0.1999999999999993</v>
      </c>
      <c r="O287" s="18">
        <f t="shared" si="127"/>
        <v>0.0003787393882532797</v>
      </c>
      <c r="P287" s="1" t="str">
        <f t="shared" si="115"/>
        <v> </v>
      </c>
      <c r="S287" s="86">
        <f t="shared" si="129"/>
        <v>4.719999999999987</v>
      </c>
      <c r="T287" s="87">
        <f t="shared" si="116"/>
        <v>0.6739419986340867</v>
      </c>
      <c r="U287" s="111">
        <f t="shared" si="120"/>
        <v>9</v>
      </c>
      <c r="V287" s="109">
        <f t="shared" si="121"/>
      </c>
      <c r="W287" s="106">
        <f t="shared" si="122"/>
        <v>9.182</v>
      </c>
      <c r="X287" s="86">
        <f t="shared" si="123"/>
        <v>-0.18200000000000038</v>
      </c>
      <c r="Y287" s="18">
        <f t="shared" si="117"/>
        <v>-0.0001885421284661959</v>
      </c>
      <c r="Z287" s="1" t="str">
        <f t="shared" si="118"/>
        <v> </v>
      </c>
    </row>
    <row r="288" spans="8:26" ht="12.75">
      <c r="H288" s="86">
        <f t="shared" si="128"/>
        <v>4.739999999999987</v>
      </c>
      <c r="I288" s="87">
        <f t="shared" si="114"/>
        <v>0.6757783416740839</v>
      </c>
      <c r="J288" s="88">
        <f t="shared" si="124"/>
        <v>9</v>
      </c>
      <c r="K288" s="3">
        <f t="shared" si="119"/>
      </c>
      <c r="M288" s="101">
        <f t="shared" si="125"/>
        <v>9.1</v>
      </c>
      <c r="N288" s="101">
        <f t="shared" si="126"/>
        <v>-0.09999999999999964</v>
      </c>
      <c r="O288" s="18">
        <f t="shared" si="127"/>
        <v>0.00029983574159331283</v>
      </c>
      <c r="P288" s="1" t="str">
        <f t="shared" si="115"/>
        <v> </v>
      </c>
      <c r="S288" s="86">
        <f t="shared" si="129"/>
        <v>4.739999999999987</v>
      </c>
      <c r="T288" s="87">
        <f t="shared" si="116"/>
        <v>0.6757783416740839</v>
      </c>
      <c r="U288" s="111">
        <f t="shared" si="120"/>
        <v>9</v>
      </c>
      <c r="V288" s="109">
        <f t="shared" si="121"/>
      </c>
      <c r="W288" s="106">
        <f t="shared" si="122"/>
        <v>9.143</v>
      </c>
      <c r="X288" s="86">
        <f t="shared" si="123"/>
        <v>-0.14300000000000068</v>
      </c>
      <c r="Y288" s="18">
        <f t="shared" si="117"/>
        <v>-0.00015120544257030133</v>
      </c>
      <c r="Z288" s="1" t="str">
        <f t="shared" si="118"/>
        <v> </v>
      </c>
    </row>
    <row r="289" spans="8:26" ht="12.75">
      <c r="H289" s="86">
        <f t="shared" si="128"/>
        <v>4.7599999999999865</v>
      </c>
      <c r="I289" s="87">
        <f t="shared" si="114"/>
        <v>0.6776069527204919</v>
      </c>
      <c r="J289" s="88">
        <f t="shared" si="124"/>
        <v>9</v>
      </c>
      <c r="K289" s="3">
        <f t="shared" si="119"/>
      </c>
      <c r="M289" s="101">
        <f t="shared" si="125"/>
        <v>9.1</v>
      </c>
      <c r="N289" s="101">
        <f t="shared" si="126"/>
        <v>-0.09999999999999964</v>
      </c>
      <c r="O289" s="18">
        <f t="shared" si="127"/>
        <v>0.00022093209493423416</v>
      </c>
      <c r="P289" s="1" t="str">
        <f t="shared" si="115"/>
        <v> </v>
      </c>
      <c r="S289" s="86">
        <f t="shared" si="129"/>
        <v>4.7599999999999865</v>
      </c>
      <c r="T289" s="87">
        <f t="shared" si="116"/>
        <v>0.6776069527204919</v>
      </c>
      <c r="U289" s="111">
        <f t="shared" si="120"/>
        <v>9</v>
      </c>
      <c r="V289" s="109">
        <f t="shared" si="121"/>
      </c>
      <c r="W289" s="106">
        <f t="shared" si="122"/>
        <v>9.105</v>
      </c>
      <c r="X289" s="86">
        <f t="shared" si="123"/>
        <v>-0.10500000000000043</v>
      </c>
      <c r="Y289" s="18">
        <f t="shared" si="117"/>
        <v>-0.00011386875667440677</v>
      </c>
      <c r="Z289" s="1" t="str">
        <f t="shared" si="118"/>
        <v> </v>
      </c>
    </row>
    <row r="290" spans="8:26" ht="12.75">
      <c r="H290" s="86">
        <f t="shared" si="128"/>
        <v>4.779999999999986</v>
      </c>
      <c r="I290" s="87">
        <f t="shared" si="114"/>
        <v>0.6794278966121177</v>
      </c>
      <c r="J290" s="88">
        <f t="shared" si="124"/>
        <v>9</v>
      </c>
      <c r="K290" s="3">
        <f t="shared" si="119"/>
      </c>
      <c r="M290" s="101">
        <f t="shared" si="125"/>
        <v>9.1</v>
      </c>
      <c r="N290" s="101">
        <f t="shared" si="126"/>
        <v>-0.09999999999999964</v>
      </c>
      <c r="O290" s="18">
        <f t="shared" si="127"/>
        <v>0.00014202844827249095</v>
      </c>
      <c r="P290" s="1" t="str">
        <f t="shared" si="115"/>
        <v> </v>
      </c>
      <c r="S290" s="86">
        <f t="shared" si="129"/>
        <v>4.779999999999986</v>
      </c>
      <c r="T290" s="87">
        <f t="shared" si="116"/>
        <v>0.6794278966121177</v>
      </c>
      <c r="U290" s="111">
        <f t="shared" si="120"/>
        <v>9</v>
      </c>
      <c r="V290" s="109">
        <f t="shared" si="121"/>
      </c>
      <c r="W290" s="106">
        <f t="shared" si="122"/>
        <v>9.067</v>
      </c>
      <c r="X290" s="86">
        <f t="shared" si="123"/>
        <v>-0.06700000000000017</v>
      </c>
      <c r="Y290" s="18">
        <f t="shared" si="117"/>
        <v>-7.653207077762403E-05</v>
      </c>
      <c r="Z290" s="1" t="str">
        <f t="shared" si="118"/>
        <v> </v>
      </c>
    </row>
    <row r="291" spans="8:26" ht="12.75">
      <c r="H291" s="86">
        <f t="shared" si="128"/>
        <v>4.799999999999986</v>
      </c>
      <c r="I291" s="87">
        <f t="shared" si="114"/>
        <v>0.681241237375586</v>
      </c>
      <c r="J291" s="88">
        <f t="shared" si="124"/>
        <v>9</v>
      </c>
      <c r="K291" s="3">
        <f t="shared" si="119"/>
      </c>
      <c r="M291" s="101">
        <f t="shared" si="125"/>
        <v>9</v>
      </c>
      <c r="N291" s="101">
        <f t="shared" si="126"/>
        <v>0</v>
      </c>
      <c r="O291" s="18">
        <f t="shared" si="127"/>
        <v>6.312480161341227E-05</v>
      </c>
      <c r="P291" s="1" t="str">
        <f t="shared" si="115"/>
        <v> </v>
      </c>
      <c r="S291" s="86">
        <f t="shared" si="129"/>
        <v>4.799999999999986</v>
      </c>
      <c r="T291" s="87">
        <f t="shared" si="116"/>
        <v>0.681241237375586</v>
      </c>
      <c r="U291" s="111">
        <f t="shared" si="120"/>
        <v>9</v>
      </c>
      <c r="V291" s="109">
        <f t="shared" si="121"/>
      </c>
      <c r="W291" s="106">
        <f t="shared" si="122"/>
        <v>9.029</v>
      </c>
      <c r="X291" s="86">
        <f t="shared" si="123"/>
        <v>-0.028999999999999915</v>
      </c>
      <c r="Y291" s="18">
        <f t="shared" si="117"/>
        <v>-3.919538488084129E-05</v>
      </c>
      <c r="Z291" s="1" t="str">
        <f t="shared" si="118"/>
        <v> </v>
      </c>
    </row>
    <row r="292" spans="8:26" ht="12.75">
      <c r="H292" s="86">
        <f t="shared" si="128"/>
        <v>4.819999999999985</v>
      </c>
      <c r="I292" s="87">
        <f t="shared" si="114"/>
        <v>0.6830470382388483</v>
      </c>
      <c r="J292" s="88">
        <f t="shared" si="124"/>
        <v>9</v>
      </c>
      <c r="K292" s="3">
        <f t="shared" si="119"/>
      </c>
      <c r="M292" s="101">
        <f t="shared" si="125"/>
        <v>9</v>
      </c>
      <c r="N292" s="101">
        <f t="shared" si="126"/>
        <v>0</v>
      </c>
      <c r="O292" s="18">
        <f t="shared" si="127"/>
        <v>1.577884504655458E-05</v>
      </c>
      <c r="P292" s="1" t="str">
        <f t="shared" si="115"/>
        <v> </v>
      </c>
      <c r="S292" s="86">
        <f t="shared" si="129"/>
        <v>4.819999999999985</v>
      </c>
      <c r="T292" s="87">
        <f t="shared" si="116"/>
        <v>0.6830470382388483</v>
      </c>
      <c r="U292" s="111">
        <f t="shared" si="120"/>
        <v>9</v>
      </c>
      <c r="V292" s="109">
        <f t="shared" si="121"/>
      </c>
      <c r="W292" s="106">
        <f t="shared" si="122"/>
        <v>8.992</v>
      </c>
      <c r="X292" s="86">
        <f t="shared" si="123"/>
        <v>0.007999999999999119</v>
      </c>
      <c r="Y292" s="18">
        <f t="shared" si="117"/>
        <v>-1.8586989849467273E-06</v>
      </c>
      <c r="Z292" s="1" t="str">
        <f t="shared" si="118"/>
        <v> </v>
      </c>
    </row>
    <row r="293" spans="8:26" ht="12.75">
      <c r="H293" s="86">
        <f t="shared" si="128"/>
        <v>4.839999999999985</v>
      </c>
      <c r="I293" s="87">
        <f t="shared" si="114"/>
        <v>0.6848453616444111</v>
      </c>
      <c r="J293" s="88">
        <f t="shared" si="124"/>
        <v>9</v>
      </c>
      <c r="K293" s="3">
        <f t="shared" si="119"/>
      </c>
      <c r="M293" s="101">
        <f t="shared" si="125"/>
        <v>9</v>
      </c>
      <c r="N293" s="101">
        <f t="shared" si="126"/>
        <v>0</v>
      </c>
      <c r="O293" s="18">
        <f t="shared" si="127"/>
        <v>9.468249170652143E-05</v>
      </c>
      <c r="P293" s="1" t="str">
        <f t="shared" si="115"/>
        <v> </v>
      </c>
      <c r="S293" s="86">
        <f t="shared" si="129"/>
        <v>4.839999999999985</v>
      </c>
      <c r="T293" s="87">
        <f t="shared" si="116"/>
        <v>0.6848453616444111</v>
      </c>
      <c r="U293" s="111">
        <f t="shared" si="120"/>
        <v>9</v>
      </c>
      <c r="V293" s="109">
        <f t="shared" si="121"/>
      </c>
      <c r="W293" s="106">
        <f t="shared" si="122"/>
        <v>8.955</v>
      </c>
      <c r="X293" s="86">
        <f t="shared" si="123"/>
        <v>0.04499999999999993</v>
      </c>
      <c r="Y293" s="18">
        <f t="shared" si="117"/>
        <v>3.5477986910947834E-05</v>
      </c>
      <c r="Z293" s="1" t="str">
        <f t="shared" si="118"/>
        <v> </v>
      </c>
    </row>
    <row r="294" spans="8:26" ht="12.75">
      <c r="H294" s="86">
        <f t="shared" si="128"/>
        <v>4.859999999999984</v>
      </c>
      <c r="I294" s="87">
        <f t="shared" si="114"/>
        <v>0.6866362692622919</v>
      </c>
      <c r="J294" s="88">
        <f t="shared" si="124"/>
        <v>9</v>
      </c>
      <c r="K294" s="3">
        <f t="shared" si="119"/>
      </c>
      <c r="M294" s="101">
        <f t="shared" si="125"/>
        <v>8.9</v>
      </c>
      <c r="N294" s="101">
        <f t="shared" si="126"/>
        <v>0.09999999999999964</v>
      </c>
      <c r="O294" s="18">
        <f t="shared" si="127"/>
        <v>0.0001735861383656001</v>
      </c>
      <c r="P294" s="1" t="str">
        <f t="shared" si="115"/>
        <v> </v>
      </c>
      <c r="S294" s="86">
        <f t="shared" si="129"/>
        <v>4.859999999999984</v>
      </c>
      <c r="T294" s="87">
        <f t="shared" si="116"/>
        <v>0.6866362692622919</v>
      </c>
      <c r="U294" s="111">
        <f t="shared" si="120"/>
        <v>9</v>
      </c>
      <c r="V294" s="109">
        <f t="shared" si="121"/>
      </c>
      <c r="W294" s="106">
        <f t="shared" si="122"/>
        <v>8.918</v>
      </c>
      <c r="X294" s="86">
        <f t="shared" si="123"/>
        <v>0.08200000000000074</v>
      </c>
      <c r="Y294" s="18">
        <f t="shared" si="117"/>
        <v>7.28146728068424E-05</v>
      </c>
      <c r="Z294" s="1" t="str">
        <f t="shared" si="118"/>
        <v> </v>
      </c>
    </row>
    <row r="295" spans="8:26" ht="12.75">
      <c r="H295" s="86">
        <f t="shared" si="128"/>
        <v>4.879999999999984</v>
      </c>
      <c r="I295" s="87">
        <f t="shared" si="114"/>
        <v>0.6884198220027092</v>
      </c>
      <c r="J295" s="88">
        <f t="shared" si="124"/>
        <v>9</v>
      </c>
      <c r="K295" s="3">
        <f t="shared" si="119"/>
      </c>
      <c r="M295" s="101">
        <f t="shared" si="125"/>
        <v>8.9</v>
      </c>
      <c r="N295" s="101">
        <f t="shared" si="126"/>
        <v>0.09999999999999964</v>
      </c>
      <c r="O295" s="18">
        <f t="shared" si="127"/>
        <v>0.00025248978502645514</v>
      </c>
      <c r="P295" s="1" t="str">
        <f t="shared" si="115"/>
        <v> </v>
      </c>
      <c r="S295" s="86">
        <f t="shared" si="129"/>
        <v>4.879999999999984</v>
      </c>
      <c r="T295" s="87">
        <f t="shared" si="116"/>
        <v>0.6884198220027092</v>
      </c>
      <c r="U295" s="111">
        <f t="shared" si="120"/>
        <v>9</v>
      </c>
      <c r="V295" s="109">
        <f t="shared" si="121"/>
      </c>
      <c r="W295" s="106">
        <f t="shared" si="122"/>
        <v>8.881</v>
      </c>
      <c r="X295" s="86">
        <f t="shared" si="123"/>
        <v>0.11899999999999977</v>
      </c>
      <c r="Y295" s="18">
        <f t="shared" si="117"/>
        <v>0.00011015135870451331</v>
      </c>
      <c r="Z295" s="1" t="str">
        <f t="shared" si="118"/>
        <v> </v>
      </c>
    </row>
    <row r="296" spans="8:26" ht="12.75">
      <c r="H296" s="86">
        <f t="shared" si="128"/>
        <v>4.8999999999999835</v>
      </c>
      <c r="I296" s="87">
        <f t="shared" si="114"/>
        <v>0.6901960800285122</v>
      </c>
      <c r="J296" s="88">
        <f t="shared" si="124"/>
        <v>9</v>
      </c>
      <c r="K296" s="3">
        <f t="shared" si="119"/>
      </c>
      <c r="M296" s="101">
        <f t="shared" si="125"/>
        <v>8.8</v>
      </c>
      <c r="N296" s="101">
        <f t="shared" si="126"/>
        <v>0.1999999999999993</v>
      </c>
      <c r="O296" s="18">
        <f t="shared" si="127"/>
        <v>0.0003313934316855338</v>
      </c>
      <c r="P296" s="1" t="str">
        <f t="shared" si="115"/>
        <v> </v>
      </c>
      <c r="S296" s="86">
        <f t="shared" si="129"/>
        <v>4.8999999999999835</v>
      </c>
      <c r="T296" s="87">
        <f t="shared" si="116"/>
        <v>0.6901960800285122</v>
      </c>
      <c r="U296" s="111">
        <f t="shared" si="120"/>
        <v>9</v>
      </c>
      <c r="V296" s="109">
        <f t="shared" si="121"/>
      </c>
      <c r="W296" s="106">
        <f t="shared" si="122"/>
        <v>8.845</v>
      </c>
      <c r="X296" s="86">
        <f t="shared" si="123"/>
        <v>0.15499999999999936</v>
      </c>
      <c r="Y296" s="18">
        <f t="shared" si="117"/>
        <v>0.0001474880445995197</v>
      </c>
      <c r="Z296" s="1" t="str">
        <f t="shared" si="118"/>
        <v> </v>
      </c>
    </row>
    <row r="297" spans="8:26" ht="12.75">
      <c r="H297" s="86">
        <f t="shared" si="128"/>
        <v>4.919999999999983</v>
      </c>
      <c r="I297" s="87">
        <f t="shared" si="114"/>
        <v>0.6919651027673588</v>
      </c>
      <c r="J297" s="88">
        <f t="shared" si="124"/>
        <v>9</v>
      </c>
      <c r="K297" s="3">
        <f t="shared" si="119"/>
      </c>
      <c r="M297" s="101">
        <f t="shared" si="125"/>
        <v>8.8</v>
      </c>
      <c r="N297" s="101">
        <f t="shared" si="126"/>
        <v>0.1999999999999993</v>
      </c>
      <c r="O297" s="18">
        <f t="shared" si="127"/>
        <v>0.00041029707834550067</v>
      </c>
      <c r="P297" s="1" t="str">
        <f t="shared" si="115"/>
        <v> </v>
      </c>
      <c r="S297" s="86">
        <f t="shared" si="129"/>
        <v>4.919999999999983</v>
      </c>
      <c r="T297" s="87">
        <f t="shared" si="116"/>
        <v>0.6919651027673588</v>
      </c>
      <c r="U297" s="111">
        <f t="shared" si="120"/>
        <v>9</v>
      </c>
      <c r="V297" s="109">
        <f t="shared" si="121"/>
      </c>
      <c r="W297" s="106">
        <f t="shared" si="122"/>
        <v>8.809</v>
      </c>
      <c r="X297" s="86">
        <f t="shared" si="123"/>
        <v>0.19100000000000072</v>
      </c>
      <c r="Y297" s="18">
        <f t="shared" si="117"/>
        <v>0.00018482473049630244</v>
      </c>
      <c r="Z297" s="1" t="str">
        <f t="shared" si="118"/>
        <v> </v>
      </c>
    </row>
    <row r="298" spans="8:26" ht="12.75">
      <c r="H298" s="86">
        <f t="shared" si="128"/>
        <v>4.939999999999983</v>
      </c>
      <c r="I298" s="87">
        <f t="shared" si="114"/>
        <v>0.6937269489236454</v>
      </c>
      <c r="J298" s="88">
        <f t="shared" si="124"/>
        <v>9</v>
      </c>
      <c r="K298" s="3">
        <f t="shared" si="119"/>
      </c>
      <c r="M298" s="101">
        <f t="shared" si="125"/>
        <v>8.8</v>
      </c>
      <c r="N298" s="101">
        <f t="shared" si="126"/>
        <v>0.1999999999999993</v>
      </c>
      <c r="O298" s="18">
        <f t="shared" si="127"/>
        <v>0.0004892007250063557</v>
      </c>
      <c r="P298" s="1" t="str">
        <f t="shared" si="115"/>
        <v> </v>
      </c>
      <c r="S298" s="86">
        <f t="shared" si="129"/>
        <v>4.939999999999983</v>
      </c>
      <c r="T298" s="87">
        <f t="shared" si="116"/>
        <v>0.6937269489236454</v>
      </c>
      <c r="U298" s="111">
        <f t="shared" si="120"/>
        <v>9</v>
      </c>
      <c r="V298" s="109">
        <f t="shared" si="121"/>
      </c>
      <c r="W298" s="106">
        <f t="shared" si="122"/>
        <v>8.774</v>
      </c>
      <c r="X298" s="86">
        <f t="shared" si="123"/>
        <v>0.22600000000000087</v>
      </c>
      <c r="Y298" s="18">
        <f t="shared" si="117"/>
        <v>0.000222161416392197</v>
      </c>
      <c r="Z298" s="1" t="str">
        <f t="shared" si="118"/>
        <v> </v>
      </c>
    </row>
    <row r="299" spans="8:26" ht="12.75">
      <c r="H299" s="86">
        <f t="shared" si="128"/>
        <v>4.959999999999982</v>
      </c>
      <c r="I299" s="87">
        <f t="shared" si="114"/>
        <v>0.6954816764901959</v>
      </c>
      <c r="J299" s="88">
        <f t="shared" si="124"/>
        <v>9</v>
      </c>
      <c r="K299" s="3">
        <f t="shared" si="119"/>
      </c>
      <c r="M299" s="101">
        <f t="shared" si="125"/>
        <v>8.7</v>
      </c>
      <c r="N299" s="101">
        <f t="shared" si="126"/>
        <v>0.3000000000000007</v>
      </c>
      <c r="O299" s="18">
        <f t="shared" si="127"/>
        <v>0.0005681043716654344</v>
      </c>
      <c r="P299" s="1" t="str">
        <f t="shared" si="115"/>
        <v>Careful!</v>
      </c>
      <c r="S299" s="86">
        <f t="shared" si="129"/>
        <v>4.959999999999982</v>
      </c>
      <c r="T299" s="87">
        <f t="shared" si="116"/>
        <v>0.6954816764901959</v>
      </c>
      <c r="U299" s="111">
        <f t="shared" si="120"/>
        <v>9</v>
      </c>
      <c r="V299" s="109">
        <f t="shared" si="121"/>
      </c>
      <c r="W299" s="106">
        <f t="shared" si="122"/>
        <v>8.738</v>
      </c>
      <c r="X299" s="86">
        <f t="shared" si="123"/>
        <v>0.26200000000000045</v>
      </c>
      <c r="Y299" s="18">
        <f t="shared" si="117"/>
        <v>0.00025949810228897974</v>
      </c>
      <c r="Z299" s="1" t="str">
        <f t="shared" si="118"/>
        <v> </v>
      </c>
    </row>
    <row r="300" spans="8:26" ht="12.75">
      <c r="H300" s="86">
        <f t="shared" si="128"/>
        <v>4.979999999999982</v>
      </c>
      <c r="I300" s="87">
        <f t="shared" si="114"/>
        <v>0.6972293427597159</v>
      </c>
      <c r="J300" s="88">
        <f t="shared" si="124"/>
        <v>9</v>
      </c>
      <c r="K300" s="3">
        <f t="shared" si="119"/>
      </c>
      <c r="M300" s="101">
        <f t="shared" si="125"/>
        <v>8.7</v>
      </c>
      <c r="N300" s="101">
        <f t="shared" si="126"/>
        <v>0.3000000000000007</v>
      </c>
      <c r="O300" s="18">
        <f t="shared" si="127"/>
        <v>0.0006470080183254012</v>
      </c>
      <c r="P300" s="1" t="str">
        <f t="shared" si="115"/>
        <v>Careful!</v>
      </c>
      <c r="S300" s="86">
        <f t="shared" si="129"/>
        <v>4.979999999999982</v>
      </c>
      <c r="T300" s="87">
        <f t="shared" si="116"/>
        <v>0.6972293427597159</v>
      </c>
      <c r="U300" s="111">
        <f t="shared" si="120"/>
        <v>9</v>
      </c>
      <c r="V300" s="109">
        <f t="shared" si="121"/>
      </c>
      <c r="W300" s="106">
        <f t="shared" si="122"/>
        <v>8.703</v>
      </c>
      <c r="X300" s="86">
        <f t="shared" si="123"/>
        <v>0.2970000000000006</v>
      </c>
      <c r="Y300" s="18">
        <f t="shared" si="117"/>
        <v>0.0002968347881857625</v>
      </c>
      <c r="Z300" s="1" t="str">
        <f t="shared" si="118"/>
        <v> </v>
      </c>
    </row>
    <row r="301" spans="8:26" ht="12.75">
      <c r="H301" s="86">
        <f t="shared" si="128"/>
        <v>4.999999999999981</v>
      </c>
      <c r="I301" s="87">
        <f t="shared" si="114"/>
        <v>0.6989700043360172</v>
      </c>
      <c r="J301" s="88">
        <f t="shared" si="124"/>
        <v>9</v>
      </c>
      <c r="K301" s="3">
        <f t="shared" si="119"/>
      </c>
      <c r="M301" s="101">
        <f t="shared" si="125"/>
        <v>8.7</v>
      </c>
      <c r="N301" s="101">
        <f t="shared" si="126"/>
        <v>0.3000000000000007</v>
      </c>
      <c r="O301" s="18">
        <f t="shared" si="127"/>
        <v>0.0007259116649862563</v>
      </c>
      <c r="P301" s="1" t="str">
        <f t="shared" si="115"/>
        <v>Careful!</v>
      </c>
      <c r="S301" s="86">
        <f t="shared" si="129"/>
        <v>4.999999999999981</v>
      </c>
      <c r="T301" s="87">
        <f t="shared" si="116"/>
        <v>0.6989700043360172</v>
      </c>
      <c r="U301" s="111">
        <f t="shared" si="120"/>
        <v>9</v>
      </c>
      <c r="V301" s="109">
        <f t="shared" si="121"/>
      </c>
      <c r="W301" s="106">
        <f t="shared" si="122"/>
        <v>8.669</v>
      </c>
      <c r="X301" s="86">
        <f t="shared" si="123"/>
        <v>0.3309999999999995</v>
      </c>
      <c r="Y301" s="18">
        <f t="shared" si="117"/>
        <v>0.0003341714740825452</v>
      </c>
      <c r="Z301" s="1" t="str">
        <f t="shared" si="118"/>
        <v> </v>
      </c>
    </row>
    <row r="302" spans="8:26" ht="12.75">
      <c r="H302" s="86">
        <f t="shared" si="128"/>
        <v>5.019999999999981</v>
      </c>
      <c r="I302" s="87">
        <f t="shared" si="114"/>
        <v>0.7007037171450177</v>
      </c>
      <c r="J302" s="88">
        <f t="shared" si="124"/>
        <v>9</v>
      </c>
      <c r="K302" s="3">
        <f t="shared" si="119"/>
      </c>
      <c r="M302" s="101">
        <f t="shared" si="125"/>
        <v>8.6</v>
      </c>
      <c r="N302" s="101">
        <f t="shared" si="126"/>
        <v>0.40000000000000036</v>
      </c>
      <c r="O302" s="18">
        <f t="shared" si="127"/>
        <v>0.0008048153116453349</v>
      </c>
      <c r="P302" s="1" t="str">
        <f t="shared" si="115"/>
        <v>Careful!</v>
      </c>
      <c r="S302" s="86">
        <f t="shared" si="129"/>
        <v>5.019999999999981</v>
      </c>
      <c r="T302" s="87">
        <f t="shared" si="116"/>
        <v>0.7007037171450177</v>
      </c>
      <c r="U302" s="111">
        <f t="shared" si="120"/>
        <v>9</v>
      </c>
      <c r="V302" s="109">
        <f t="shared" si="121"/>
      </c>
      <c r="W302" s="106">
        <f t="shared" si="122"/>
        <v>8.634</v>
      </c>
      <c r="X302" s="86">
        <f t="shared" si="123"/>
        <v>0.36599999999999966</v>
      </c>
      <c r="Y302" s="18">
        <f t="shared" si="117"/>
        <v>0.0003715081599775516</v>
      </c>
      <c r="Z302" s="1" t="str">
        <f t="shared" si="118"/>
        <v> </v>
      </c>
    </row>
    <row r="303" spans="8:26" ht="12.75">
      <c r="H303" s="86">
        <f t="shared" si="128"/>
        <v>5.0399999999999805</v>
      </c>
      <c r="I303" s="87">
        <f t="shared" si="114"/>
        <v>0.7024305364455236</v>
      </c>
      <c r="J303" s="88">
        <f t="shared" si="124"/>
        <v>9</v>
      </c>
      <c r="K303" s="3">
        <f t="shared" si="119"/>
      </c>
      <c r="M303" s="101">
        <f t="shared" si="125"/>
        <v>8.6</v>
      </c>
      <c r="N303" s="101">
        <f t="shared" si="126"/>
        <v>0.40000000000000036</v>
      </c>
      <c r="O303" s="18">
        <f t="shared" si="127"/>
        <v>0.0008837189583044136</v>
      </c>
      <c r="P303" s="1" t="str">
        <f t="shared" si="115"/>
        <v>Careful!</v>
      </c>
      <c r="S303" s="86">
        <f t="shared" si="129"/>
        <v>5.0399999999999805</v>
      </c>
      <c r="T303" s="87">
        <f t="shared" si="116"/>
        <v>0.7024305364455236</v>
      </c>
      <c r="U303" s="111">
        <f t="shared" si="120"/>
        <v>9</v>
      </c>
      <c r="V303" s="109">
        <f t="shared" si="121"/>
      </c>
      <c r="W303" s="106">
        <f t="shared" si="122"/>
        <v>8.6</v>
      </c>
      <c r="X303" s="86">
        <f t="shared" si="123"/>
        <v>0.40000000000000036</v>
      </c>
      <c r="Y303" s="18">
        <f t="shared" si="117"/>
        <v>0.00040884484587344616</v>
      </c>
      <c r="Z303" s="1" t="str">
        <f t="shared" si="118"/>
        <v> </v>
      </c>
    </row>
    <row r="304" spans="8:26" ht="12.75">
      <c r="H304" s="86">
        <f t="shared" si="128"/>
        <v>5.05999999999998</v>
      </c>
      <c r="I304" s="87">
        <f t="shared" si="114"/>
        <v>0.7041505168397975</v>
      </c>
      <c r="J304" s="88">
        <f t="shared" si="124"/>
        <v>9</v>
      </c>
      <c r="K304" s="3">
        <f t="shared" si="119"/>
      </c>
      <c r="M304" s="101">
        <f t="shared" si="125"/>
        <v>8.6</v>
      </c>
      <c r="N304" s="101">
        <f t="shared" si="126"/>
        <v>0.40000000000000036</v>
      </c>
      <c r="O304" s="18">
        <f t="shared" si="127"/>
        <v>0.0009626226049661568</v>
      </c>
      <c r="P304" s="1" t="str">
        <f t="shared" si="115"/>
        <v>Careful!</v>
      </c>
      <c r="S304" s="86">
        <f t="shared" si="129"/>
        <v>5.05999999999998</v>
      </c>
      <c r="T304" s="87">
        <f t="shared" si="116"/>
        <v>0.7041505168397975</v>
      </c>
      <c r="U304" s="111">
        <f t="shared" si="120"/>
        <v>9</v>
      </c>
      <c r="V304" s="109">
        <f t="shared" si="121"/>
      </c>
      <c r="W304" s="106">
        <f t="shared" si="122"/>
        <v>8.566</v>
      </c>
      <c r="X304" s="86">
        <f t="shared" si="123"/>
        <v>0.4339999999999993</v>
      </c>
      <c r="Y304" s="18">
        <f t="shared" si="117"/>
        <v>0.00044618153177200526</v>
      </c>
      <c r="Z304" s="1" t="str">
        <f t="shared" si="118"/>
        <v> </v>
      </c>
    </row>
    <row r="305" spans="8:26" ht="12.75">
      <c r="H305" s="86">
        <f t="shared" si="128"/>
        <v>5.07999999999998</v>
      </c>
      <c r="I305" s="87">
        <f t="shared" si="114"/>
        <v>0.7058637122839175</v>
      </c>
      <c r="J305" s="88">
        <f t="shared" si="124"/>
        <v>9</v>
      </c>
      <c r="K305" s="3">
        <f t="shared" si="119"/>
      </c>
      <c r="M305" s="101">
        <f t="shared" si="125"/>
        <v>8.5</v>
      </c>
      <c r="N305" s="101">
        <f t="shared" si="126"/>
        <v>0.5</v>
      </c>
      <c r="O305" s="18">
        <f t="shared" si="127"/>
        <v>0.0010415262516261237</v>
      </c>
      <c r="P305" s="1" t="str">
        <f t="shared" si="115"/>
        <v>Careful!</v>
      </c>
      <c r="S305" s="86">
        <f t="shared" si="129"/>
        <v>5.07999999999998</v>
      </c>
      <c r="T305" s="87">
        <f t="shared" si="116"/>
        <v>0.7058637122839175</v>
      </c>
      <c r="U305" s="111">
        <f t="shared" si="120"/>
        <v>9</v>
      </c>
      <c r="V305" s="109">
        <f t="shared" si="121"/>
      </c>
      <c r="W305" s="106">
        <f t="shared" si="122"/>
        <v>8.532</v>
      </c>
      <c r="X305" s="86">
        <f t="shared" si="123"/>
        <v>0.46799999999999997</v>
      </c>
      <c r="Y305" s="18">
        <f t="shared" si="117"/>
        <v>0.0004835182176678998</v>
      </c>
      <c r="Z305" s="1" t="str">
        <f t="shared" si="118"/>
        <v> </v>
      </c>
    </row>
    <row r="306" spans="8:26" ht="12.75">
      <c r="H306" s="86">
        <f t="shared" si="128"/>
        <v>5.099999999999979</v>
      </c>
      <c r="I306" s="87">
        <f t="shared" si="114"/>
        <v>0.7075701760979346</v>
      </c>
      <c r="J306" s="88">
        <f t="shared" si="124"/>
        <v>8</v>
      </c>
      <c r="K306" s="3" t="str">
        <f t="shared" si="119"/>
        <v>Yes</v>
      </c>
      <c r="M306" s="101">
        <f t="shared" si="125"/>
        <v>8.5</v>
      </c>
      <c r="N306" s="101">
        <f t="shared" si="126"/>
        <v>-0.5</v>
      </c>
      <c r="O306" s="18">
        <f t="shared" si="127"/>
        <v>0.001119087646904049</v>
      </c>
      <c r="P306" s="1" t="str">
        <f t="shared" si="115"/>
        <v>Careful!</v>
      </c>
      <c r="S306" s="86">
        <f t="shared" si="129"/>
        <v>5.099999999999979</v>
      </c>
      <c r="T306" s="87">
        <f t="shared" si="116"/>
        <v>0.7075701760979346</v>
      </c>
      <c r="U306" s="111">
        <f t="shared" si="120"/>
        <v>8.5</v>
      </c>
      <c r="V306" s="109" t="str">
        <f t="shared" si="121"/>
        <v>Yes</v>
      </c>
      <c r="W306" s="106">
        <f t="shared" si="122"/>
        <v>8.499</v>
      </c>
      <c r="X306" s="86">
        <f t="shared" si="123"/>
        <v>-0.49900000000000055</v>
      </c>
      <c r="Y306" s="18">
        <f t="shared" si="117"/>
        <v>-8.547463475672146E-06</v>
      </c>
      <c r="Z306" s="1" t="str">
        <f t="shared" si="118"/>
        <v> </v>
      </c>
    </row>
    <row r="307" spans="8:26" ht="12.75">
      <c r="H307" s="86">
        <f t="shared" si="128"/>
        <v>5.119999999999979</v>
      </c>
      <c r="I307" s="87">
        <f t="shared" si="114"/>
        <v>0.709269960975829</v>
      </c>
      <c r="J307" s="88">
        <f t="shared" si="124"/>
        <v>8</v>
      </c>
      <c r="K307" s="3">
        <f t="shared" si="119"/>
      </c>
      <c r="M307" s="101">
        <f t="shared" si="125"/>
        <v>8.5</v>
      </c>
      <c r="N307" s="101">
        <f t="shared" si="126"/>
        <v>-0.5</v>
      </c>
      <c r="O307" s="18">
        <f t="shared" si="127"/>
        <v>0.0010489664219894834</v>
      </c>
      <c r="P307" s="1" t="str">
        <f t="shared" si="115"/>
        <v>Careful!</v>
      </c>
      <c r="S307" s="86">
        <f t="shared" si="129"/>
        <v>5.119999999999979</v>
      </c>
      <c r="T307" s="87">
        <f t="shared" si="116"/>
        <v>0.709269960975829</v>
      </c>
      <c r="U307" s="111">
        <f t="shared" si="120"/>
        <v>8.5</v>
      </c>
      <c r="V307" s="109">
        <f t="shared" si="121"/>
      </c>
      <c r="W307" s="106">
        <f t="shared" si="122"/>
        <v>8.466</v>
      </c>
      <c r="X307" s="86">
        <f t="shared" si="123"/>
        <v>-0.4659999999999993</v>
      </c>
      <c r="Y307" s="18">
        <f t="shared" si="117"/>
        <v>2.6713134706923825E-05</v>
      </c>
      <c r="Z307" s="1" t="str">
        <f t="shared" si="118"/>
        <v> </v>
      </c>
    </row>
    <row r="308" spans="8:26" ht="12.75">
      <c r="H308" s="86">
        <f t="shared" si="128"/>
        <v>5.139999999999978</v>
      </c>
      <c r="I308" s="87">
        <f aca="true" t="shared" si="130" ref="I308:I371">LOG(H308)</f>
        <v>0.7109631189952739</v>
      </c>
      <c r="J308" s="88">
        <f t="shared" si="124"/>
        <v>8</v>
      </c>
      <c r="K308" s="3">
        <f t="shared" si="119"/>
      </c>
      <c r="M308" s="101">
        <f t="shared" si="125"/>
        <v>8.4</v>
      </c>
      <c r="N308" s="101">
        <f t="shared" si="126"/>
        <v>-0.40000000000000036</v>
      </c>
      <c r="O308" s="18">
        <f t="shared" si="127"/>
        <v>0.000978845197075806</v>
      </c>
      <c r="P308" s="1" t="str">
        <f aca="true" t="shared" si="131" ref="P308:P371">IF(O308&gt;0.0005,"Careful!"," ")</f>
        <v>Careful!</v>
      </c>
      <c r="S308" s="86">
        <f t="shared" si="129"/>
        <v>5.139999999999978</v>
      </c>
      <c r="T308" s="87">
        <f aca="true" t="shared" si="132" ref="T308:T371">LOG(S308)</f>
        <v>0.7109631189952739</v>
      </c>
      <c r="U308" s="111">
        <f t="shared" si="120"/>
        <v>8.5</v>
      </c>
      <c r="V308" s="109">
        <f t="shared" si="121"/>
      </c>
      <c r="W308" s="106">
        <f t="shared" si="122"/>
        <v>8.433</v>
      </c>
      <c r="X308" s="86">
        <f t="shared" si="123"/>
        <v>-0.43299999999999983</v>
      </c>
      <c r="Y308" s="18">
        <f aca="true" t="shared" si="133" ref="Y308:Y371">((10^(T308+0.00009*U308))-(S308+0.009))</f>
        <v>6.197373288863162E-05</v>
      </c>
      <c r="Z308" s="1" t="str">
        <f aca="true" t="shared" si="134" ref="Z308:Z371">IF(Y308&gt;=0.0005,"Careful!"," ")</f>
        <v> </v>
      </c>
    </row>
    <row r="309" spans="8:26" ht="12.75">
      <c r="H309" s="86">
        <f t="shared" si="128"/>
        <v>5.159999999999978</v>
      </c>
      <c r="I309" s="87">
        <f t="shared" si="130"/>
        <v>0.7126497016272095</v>
      </c>
      <c r="J309" s="88">
        <f t="shared" si="124"/>
        <v>8</v>
      </c>
      <c r="K309" s="3">
        <f t="shared" si="119"/>
      </c>
      <c r="M309" s="101">
        <f t="shared" si="125"/>
        <v>8.4</v>
      </c>
      <c r="N309" s="101">
        <f t="shared" si="126"/>
        <v>-0.40000000000000036</v>
      </c>
      <c r="O309" s="18">
        <f t="shared" si="127"/>
        <v>0.0009087239721603524</v>
      </c>
      <c r="P309" s="1" t="str">
        <f t="shared" si="131"/>
        <v>Careful!</v>
      </c>
      <c r="S309" s="86">
        <f t="shared" si="129"/>
        <v>5.159999999999978</v>
      </c>
      <c r="T309" s="87">
        <f t="shared" si="132"/>
        <v>0.7126497016272095</v>
      </c>
      <c r="U309" s="111">
        <f t="shared" si="120"/>
        <v>8.5</v>
      </c>
      <c r="V309" s="109">
        <f t="shared" si="121"/>
      </c>
      <c r="W309" s="106">
        <f t="shared" si="122"/>
        <v>8.4</v>
      </c>
      <c r="X309" s="86">
        <f t="shared" si="123"/>
        <v>-0.40000000000000036</v>
      </c>
      <c r="Y309" s="18">
        <f t="shared" si="133"/>
        <v>9.723433107211576E-05</v>
      </c>
      <c r="Z309" s="1" t="str">
        <f t="shared" si="134"/>
        <v> </v>
      </c>
    </row>
    <row r="310" spans="8:26" ht="12.75">
      <c r="H310" s="86">
        <f t="shared" si="128"/>
        <v>5.1799999999999775</v>
      </c>
      <c r="I310" s="87">
        <f t="shared" si="130"/>
        <v>0.7143297597452312</v>
      </c>
      <c r="J310" s="88">
        <f t="shared" si="124"/>
        <v>8</v>
      </c>
      <c r="K310" s="3">
        <f aca="true" t="shared" si="135" ref="K310:K373">IF((J309-J310)&gt;=1,"Yes","")</f>
      </c>
      <c r="M310" s="101">
        <f t="shared" si="125"/>
        <v>8.4</v>
      </c>
      <c r="N310" s="101">
        <f t="shared" si="126"/>
        <v>-0.40000000000000036</v>
      </c>
      <c r="O310" s="18">
        <f t="shared" si="127"/>
        <v>0.0008386027472457869</v>
      </c>
      <c r="P310" s="1" t="str">
        <f t="shared" si="131"/>
        <v>Careful!</v>
      </c>
      <c r="S310" s="86">
        <f t="shared" si="129"/>
        <v>5.1799999999999775</v>
      </c>
      <c r="T310" s="87">
        <f t="shared" si="132"/>
        <v>0.7143297597452312</v>
      </c>
      <c r="U310" s="111">
        <f t="shared" si="120"/>
        <v>8.5</v>
      </c>
      <c r="V310" s="109">
        <f t="shared" si="121"/>
      </c>
      <c r="W310" s="106">
        <f t="shared" si="122"/>
        <v>8.368</v>
      </c>
      <c r="X310" s="86">
        <f t="shared" si="123"/>
        <v>-0.3680000000000003</v>
      </c>
      <c r="Y310" s="18">
        <f t="shared" si="133"/>
        <v>0.00013249492925382356</v>
      </c>
      <c r="Z310" s="1" t="str">
        <f t="shared" si="134"/>
        <v> </v>
      </c>
    </row>
    <row r="311" spans="8:26" ht="12.75">
      <c r="H311" s="86">
        <f t="shared" si="128"/>
        <v>5.199999999999977</v>
      </c>
      <c r="I311" s="87">
        <f t="shared" si="130"/>
        <v>0.7160033436347972</v>
      </c>
      <c r="J311" s="88">
        <f t="shared" si="124"/>
        <v>8</v>
      </c>
      <c r="K311" s="3">
        <f t="shared" si="135"/>
      </c>
      <c r="M311" s="101">
        <f t="shared" si="125"/>
        <v>8.3</v>
      </c>
      <c r="N311" s="101">
        <f t="shared" si="126"/>
        <v>-0.3000000000000007</v>
      </c>
      <c r="O311" s="18">
        <f t="shared" si="127"/>
        <v>0.0007684815223329977</v>
      </c>
      <c r="P311" s="1" t="str">
        <f t="shared" si="131"/>
        <v>Careful!</v>
      </c>
      <c r="S311" s="86">
        <f t="shared" si="129"/>
        <v>5.199999999999977</v>
      </c>
      <c r="T311" s="87">
        <f t="shared" si="132"/>
        <v>0.7160033436347972</v>
      </c>
      <c r="U311" s="111">
        <f t="shared" si="120"/>
        <v>8.5</v>
      </c>
      <c r="V311" s="109">
        <f t="shared" si="121"/>
      </c>
      <c r="W311" s="106">
        <f t="shared" si="122"/>
        <v>8.336</v>
      </c>
      <c r="X311" s="86">
        <f t="shared" si="123"/>
        <v>-0.3360000000000003</v>
      </c>
      <c r="Y311" s="18">
        <f t="shared" si="133"/>
        <v>0.0001677555274373077</v>
      </c>
      <c r="Z311" s="1" t="str">
        <f t="shared" si="134"/>
        <v> </v>
      </c>
    </row>
    <row r="312" spans="8:26" ht="12.75">
      <c r="H312" s="86">
        <f t="shared" si="128"/>
        <v>5.219999999999977</v>
      </c>
      <c r="I312" s="87">
        <f t="shared" si="130"/>
        <v>0.7176705030022602</v>
      </c>
      <c r="J312" s="88">
        <f t="shared" si="124"/>
        <v>8</v>
      </c>
      <c r="K312" s="3">
        <f t="shared" si="135"/>
      </c>
      <c r="M312" s="101">
        <f t="shared" si="125"/>
        <v>8.3</v>
      </c>
      <c r="N312" s="101">
        <f t="shared" si="126"/>
        <v>-0.3000000000000007</v>
      </c>
      <c r="O312" s="18">
        <f t="shared" si="127"/>
        <v>0.0006983602974184322</v>
      </c>
      <c r="P312" s="1" t="str">
        <f t="shared" si="131"/>
        <v>Careful!</v>
      </c>
      <c r="S312" s="86">
        <f t="shared" si="129"/>
        <v>5.219999999999977</v>
      </c>
      <c r="T312" s="87">
        <f t="shared" si="132"/>
        <v>0.7176705030022602</v>
      </c>
      <c r="U312" s="111">
        <f t="shared" si="120"/>
        <v>8.5</v>
      </c>
      <c r="V312" s="109">
        <f t="shared" si="121"/>
      </c>
      <c r="W312" s="106">
        <f t="shared" si="122"/>
        <v>8.304</v>
      </c>
      <c r="X312" s="86">
        <f t="shared" si="123"/>
        <v>-0.30400000000000027</v>
      </c>
      <c r="Y312" s="18">
        <f t="shared" si="133"/>
        <v>0.0002030161256190155</v>
      </c>
      <c r="Z312" s="1" t="str">
        <f t="shared" si="134"/>
        <v> </v>
      </c>
    </row>
    <row r="313" spans="8:26" ht="12.75">
      <c r="H313" s="86">
        <f t="shared" si="128"/>
        <v>5.239999999999976</v>
      </c>
      <c r="I313" s="87">
        <f t="shared" si="130"/>
        <v>0.7193312869837247</v>
      </c>
      <c r="J313" s="88">
        <f t="shared" si="124"/>
        <v>8</v>
      </c>
      <c r="K313" s="3">
        <f t="shared" si="135"/>
      </c>
      <c r="M313" s="101">
        <f t="shared" si="125"/>
        <v>8.3</v>
      </c>
      <c r="N313" s="101">
        <f t="shared" si="126"/>
        <v>-0.3000000000000007</v>
      </c>
      <c r="O313" s="18">
        <f t="shared" si="127"/>
        <v>0.0006282390725047549</v>
      </c>
      <c r="P313" s="1" t="str">
        <f t="shared" si="131"/>
        <v>Careful!</v>
      </c>
      <c r="S313" s="86">
        <f t="shared" si="129"/>
        <v>5.239999999999976</v>
      </c>
      <c r="T313" s="87">
        <f t="shared" si="132"/>
        <v>0.7193312869837247</v>
      </c>
      <c r="U313" s="111">
        <f t="shared" si="120"/>
        <v>8.5</v>
      </c>
      <c r="V313" s="109">
        <f t="shared" si="121"/>
      </c>
      <c r="W313" s="106">
        <f t="shared" si="122"/>
        <v>8.272</v>
      </c>
      <c r="X313" s="86">
        <f t="shared" si="123"/>
        <v>-0.27200000000000024</v>
      </c>
      <c r="Y313" s="18">
        <f t="shared" si="133"/>
        <v>0.00023827672380161147</v>
      </c>
      <c r="Z313" s="1" t="str">
        <f t="shared" si="134"/>
        <v> </v>
      </c>
    </row>
    <row r="314" spans="8:26" ht="12.75">
      <c r="H314" s="86">
        <f t="shared" si="128"/>
        <v>5.259999999999976</v>
      </c>
      <c r="I314" s="87">
        <f t="shared" si="130"/>
        <v>0.7209857441537371</v>
      </c>
      <c r="J314" s="88">
        <f t="shared" si="124"/>
        <v>8</v>
      </c>
      <c r="K314" s="3">
        <f t="shared" si="135"/>
      </c>
      <c r="M314" s="101">
        <f t="shared" si="125"/>
        <v>8.2</v>
      </c>
      <c r="N314" s="101">
        <f t="shared" si="126"/>
        <v>-0.1999999999999993</v>
      </c>
      <c r="O314" s="18">
        <f t="shared" si="127"/>
        <v>0.0005581178475901893</v>
      </c>
      <c r="P314" s="1" t="str">
        <f t="shared" si="131"/>
        <v>Careful!</v>
      </c>
      <c r="S314" s="86">
        <f t="shared" si="129"/>
        <v>5.259999999999976</v>
      </c>
      <c r="T314" s="87">
        <f t="shared" si="132"/>
        <v>0.7209857441537371</v>
      </c>
      <c r="U314" s="111">
        <f t="shared" si="120"/>
        <v>8</v>
      </c>
      <c r="V314" s="109" t="str">
        <f t="shared" si="121"/>
        <v>Yes</v>
      </c>
      <c r="W314" s="106">
        <f t="shared" si="122"/>
        <v>8.241</v>
      </c>
      <c r="X314" s="86">
        <f t="shared" si="123"/>
        <v>-0.24099999999999966</v>
      </c>
      <c r="Y314" s="18">
        <f t="shared" si="133"/>
        <v>-0.00027241717403381216</v>
      </c>
      <c r="Z314" s="1" t="str">
        <f t="shared" si="134"/>
        <v> </v>
      </c>
    </row>
    <row r="315" spans="8:26" ht="12.75">
      <c r="H315" s="86">
        <f t="shared" si="128"/>
        <v>5.279999999999975</v>
      </c>
      <c r="I315" s="87">
        <f t="shared" si="130"/>
        <v>0.7226339225338102</v>
      </c>
      <c r="J315" s="88">
        <f t="shared" si="124"/>
        <v>8</v>
      </c>
      <c r="K315" s="3">
        <f t="shared" si="135"/>
      </c>
      <c r="M315" s="101">
        <f t="shared" si="125"/>
        <v>8.2</v>
      </c>
      <c r="N315" s="101">
        <f t="shared" si="126"/>
        <v>-0.1999999999999993</v>
      </c>
      <c r="O315" s="18">
        <f t="shared" si="127"/>
        <v>0.000487996622676512</v>
      </c>
      <c r="P315" s="1" t="str">
        <f t="shared" si="131"/>
        <v> </v>
      </c>
      <c r="S315" s="86">
        <f t="shared" si="129"/>
        <v>5.279999999999975</v>
      </c>
      <c r="T315" s="87">
        <f t="shared" si="132"/>
        <v>0.7226339225338102</v>
      </c>
      <c r="U315" s="111">
        <f t="shared" si="120"/>
        <v>8</v>
      </c>
      <c r="V315" s="109">
        <f t="shared" si="121"/>
      </c>
      <c r="W315" s="106">
        <f t="shared" si="122"/>
        <v>8.21</v>
      </c>
      <c r="X315" s="86">
        <f t="shared" si="123"/>
        <v>-0.21000000000000085</v>
      </c>
      <c r="Y315" s="18">
        <f t="shared" si="133"/>
        <v>-0.00023923244846013603</v>
      </c>
      <c r="Z315" s="1" t="str">
        <f t="shared" si="134"/>
        <v> </v>
      </c>
    </row>
    <row r="316" spans="8:26" ht="12.75">
      <c r="H316" s="86">
        <f t="shared" si="128"/>
        <v>5.299999999999975</v>
      </c>
      <c r="I316" s="87">
        <f t="shared" si="130"/>
        <v>0.724275869600787</v>
      </c>
      <c r="J316" s="88">
        <f t="shared" si="124"/>
        <v>8</v>
      </c>
      <c r="K316" s="3">
        <f t="shared" si="135"/>
      </c>
      <c r="M316" s="101">
        <f t="shared" si="125"/>
        <v>8.2</v>
      </c>
      <c r="N316" s="101">
        <f t="shared" si="126"/>
        <v>-0.1999999999999993</v>
      </c>
      <c r="O316" s="18">
        <f t="shared" si="127"/>
        <v>0.0004178753977619465</v>
      </c>
      <c r="P316" s="1" t="str">
        <f t="shared" si="131"/>
        <v> </v>
      </c>
      <c r="S316" s="86">
        <f t="shared" si="129"/>
        <v>5.299999999999975</v>
      </c>
      <c r="T316" s="87">
        <f t="shared" si="132"/>
        <v>0.724275869600787</v>
      </c>
      <c r="U316" s="111">
        <f aca="true" t="shared" si="136" ref="U316:U379">IF(ABS(ROUND(-100000*(T316-T317)/20,2)-ROUND(-100000*(T316-T317)/20,0))&lt;0.25,ROUND(-100000*(T316-T317)/20,0),IF(ABS(ROUND(-100000*(T316-T317)/20,2)-ROUND(-100000*(T316-T317)/20,0)+0.5)&lt;0.25,ROUND(-100000*(T316-T317)/20,0),ROUND(-100000*(T316-T317)/20,0)+0.5))</f>
        <v>8</v>
      </c>
      <c r="V316" s="109">
        <f aca="true" t="shared" si="137" ref="V316:V379">IF((U315-U316)&gt;=0.5,"Yes","")</f>
      </c>
      <c r="W316" s="106">
        <f aca="true" t="shared" si="138" ref="W316:W379">ROUND(-100000*(T316-T317)/20,3)</f>
        <v>8.179</v>
      </c>
      <c r="X316" s="86">
        <f t="shared" si="123"/>
        <v>-0.17900000000000027</v>
      </c>
      <c r="Y316" s="18">
        <f t="shared" si="133"/>
        <v>-0.00020604772288468354</v>
      </c>
      <c r="Z316" s="1" t="str">
        <f t="shared" si="134"/>
        <v> </v>
      </c>
    </row>
    <row r="317" spans="8:26" ht="12.75">
      <c r="H317" s="86">
        <f t="shared" si="128"/>
        <v>5.3199999999999745</v>
      </c>
      <c r="I317" s="87">
        <f t="shared" si="130"/>
        <v>0.7259116322950461</v>
      </c>
      <c r="J317" s="88">
        <f t="shared" si="124"/>
        <v>8</v>
      </c>
      <c r="K317" s="3">
        <f t="shared" si="135"/>
      </c>
      <c r="M317" s="101">
        <f t="shared" si="125"/>
        <v>8.1</v>
      </c>
      <c r="N317" s="101">
        <f t="shared" si="126"/>
        <v>-0.09999999999999964</v>
      </c>
      <c r="O317" s="18">
        <f t="shared" si="127"/>
        <v>0.00034775417284826915</v>
      </c>
      <c r="P317" s="1" t="str">
        <f t="shared" si="131"/>
        <v> </v>
      </c>
      <c r="S317" s="86">
        <f t="shared" si="129"/>
        <v>5.3199999999999745</v>
      </c>
      <c r="T317" s="87">
        <f t="shared" si="132"/>
        <v>0.7259116322950461</v>
      </c>
      <c r="U317" s="111">
        <f t="shared" si="136"/>
        <v>8</v>
      </c>
      <c r="V317" s="109">
        <f t="shared" si="137"/>
      </c>
      <c r="W317" s="106">
        <f t="shared" si="138"/>
        <v>8.148</v>
      </c>
      <c r="X317" s="86">
        <f t="shared" si="123"/>
        <v>-0.1479999999999997</v>
      </c>
      <c r="Y317" s="18">
        <f t="shared" si="133"/>
        <v>-0.00017286299731278376</v>
      </c>
      <c r="Z317" s="1" t="str">
        <f t="shared" si="134"/>
        <v> </v>
      </c>
    </row>
    <row r="318" spans="8:26" ht="12.75">
      <c r="H318" s="86">
        <f t="shared" si="128"/>
        <v>5.339999999999974</v>
      </c>
      <c r="I318" s="87">
        <f t="shared" si="130"/>
        <v>0.7275412570285543</v>
      </c>
      <c r="J318" s="88">
        <f t="shared" si="124"/>
        <v>8</v>
      </c>
      <c r="K318" s="3">
        <f t="shared" si="135"/>
      </c>
      <c r="M318" s="101">
        <f t="shared" si="125"/>
        <v>8.1</v>
      </c>
      <c r="N318" s="101">
        <f t="shared" si="126"/>
        <v>-0.09999999999999964</v>
      </c>
      <c r="O318" s="18">
        <f t="shared" si="127"/>
        <v>0.00027763294793370363</v>
      </c>
      <c r="P318" s="1" t="str">
        <f t="shared" si="131"/>
        <v> </v>
      </c>
      <c r="S318" s="86">
        <f t="shared" si="129"/>
        <v>5.339999999999974</v>
      </c>
      <c r="T318" s="87">
        <f t="shared" si="132"/>
        <v>0.7275412570285543</v>
      </c>
      <c r="U318" s="111">
        <f t="shared" si="136"/>
        <v>8</v>
      </c>
      <c r="V318" s="109">
        <f t="shared" si="137"/>
      </c>
      <c r="W318" s="106">
        <f t="shared" si="138"/>
        <v>8.118</v>
      </c>
      <c r="X318" s="86">
        <f t="shared" si="123"/>
        <v>-0.11800000000000033</v>
      </c>
      <c r="Y318" s="18">
        <f t="shared" si="133"/>
        <v>-0.00013967827173821945</v>
      </c>
      <c r="Z318" s="1" t="str">
        <f t="shared" si="134"/>
        <v> </v>
      </c>
    </row>
    <row r="319" spans="8:26" ht="12.75">
      <c r="H319" s="86">
        <f t="shared" si="128"/>
        <v>5.359999999999974</v>
      </c>
      <c r="I319" s="87">
        <f t="shared" si="130"/>
        <v>0.7291647896927679</v>
      </c>
      <c r="J319" s="88">
        <f t="shared" si="124"/>
        <v>8</v>
      </c>
      <c r="K319" s="3">
        <f t="shared" si="135"/>
      </c>
      <c r="M319" s="101">
        <f t="shared" si="125"/>
        <v>8.1</v>
      </c>
      <c r="N319" s="101">
        <f t="shared" si="126"/>
        <v>-0.09999999999999964</v>
      </c>
      <c r="O319" s="18">
        <f t="shared" si="127"/>
        <v>0.00020751172301913812</v>
      </c>
      <c r="P319" s="1" t="str">
        <f t="shared" si="131"/>
        <v> </v>
      </c>
      <c r="S319" s="86">
        <f t="shared" si="129"/>
        <v>5.359999999999974</v>
      </c>
      <c r="T319" s="87">
        <f t="shared" si="132"/>
        <v>0.7291647896927679</v>
      </c>
      <c r="U319" s="111">
        <f t="shared" si="136"/>
        <v>8</v>
      </c>
      <c r="V319" s="109">
        <f t="shared" si="137"/>
      </c>
      <c r="W319" s="106">
        <f t="shared" si="138"/>
        <v>8.087</v>
      </c>
      <c r="X319" s="86">
        <f t="shared" si="123"/>
        <v>-0.08699999999999974</v>
      </c>
      <c r="Y319" s="18">
        <f t="shared" si="133"/>
        <v>-0.00010649354616454332</v>
      </c>
      <c r="Z319" s="1" t="str">
        <f t="shared" si="134"/>
        <v> </v>
      </c>
    </row>
    <row r="320" spans="8:26" ht="12.75">
      <c r="H320" s="86">
        <f t="shared" si="128"/>
        <v>5.379999999999973</v>
      </c>
      <c r="I320" s="87">
        <f t="shared" si="130"/>
        <v>0.730782275666387</v>
      </c>
      <c r="J320" s="88">
        <f t="shared" si="124"/>
        <v>8</v>
      </c>
      <c r="K320" s="3">
        <f t="shared" si="135"/>
      </c>
      <c r="M320" s="101">
        <f t="shared" si="125"/>
        <v>8.1</v>
      </c>
      <c r="N320" s="101">
        <f t="shared" si="126"/>
        <v>-0.09999999999999964</v>
      </c>
      <c r="O320" s="18">
        <f t="shared" si="127"/>
        <v>0.00013739049810546078</v>
      </c>
      <c r="P320" s="1" t="str">
        <f t="shared" si="131"/>
        <v> </v>
      </c>
      <c r="S320" s="86">
        <f t="shared" si="129"/>
        <v>5.379999999999973</v>
      </c>
      <c r="T320" s="87">
        <f t="shared" si="132"/>
        <v>0.730782275666387</v>
      </c>
      <c r="U320" s="111">
        <f t="shared" si="136"/>
        <v>8</v>
      </c>
      <c r="V320" s="109">
        <f t="shared" si="137"/>
      </c>
      <c r="W320" s="106">
        <f t="shared" si="138"/>
        <v>8.057</v>
      </c>
      <c r="X320" s="86">
        <f t="shared" si="123"/>
        <v>-0.057000000000000384</v>
      </c>
      <c r="Y320" s="18">
        <f t="shared" si="133"/>
        <v>-7.330882059086719E-05</v>
      </c>
      <c r="Z320" s="1" t="str">
        <f t="shared" si="134"/>
        <v> </v>
      </c>
    </row>
    <row r="321" spans="8:26" ht="12.75">
      <c r="H321" s="86">
        <f t="shared" si="128"/>
        <v>5.399999999999973</v>
      </c>
      <c r="I321" s="87">
        <f t="shared" si="130"/>
        <v>0.7323937598229663</v>
      </c>
      <c r="J321" s="88">
        <f t="shared" si="124"/>
        <v>8</v>
      </c>
      <c r="K321" s="3">
        <f t="shared" si="135"/>
      </c>
      <c r="M321" s="101">
        <f t="shared" si="125"/>
        <v>8</v>
      </c>
      <c r="N321" s="101">
        <f t="shared" si="126"/>
        <v>0</v>
      </c>
      <c r="O321" s="18">
        <f t="shared" si="127"/>
        <v>6.726927319178344E-05</v>
      </c>
      <c r="P321" s="1" t="str">
        <f t="shared" si="131"/>
        <v> </v>
      </c>
      <c r="S321" s="86">
        <f t="shared" si="129"/>
        <v>5.399999999999973</v>
      </c>
      <c r="T321" s="87">
        <f t="shared" si="132"/>
        <v>0.7323937598229663</v>
      </c>
      <c r="U321" s="111">
        <f t="shared" si="136"/>
        <v>8</v>
      </c>
      <c r="V321" s="109">
        <f t="shared" si="137"/>
      </c>
      <c r="W321" s="106">
        <f t="shared" si="138"/>
        <v>8.028</v>
      </c>
      <c r="X321" s="86">
        <f t="shared" si="123"/>
        <v>-0.02800000000000047</v>
      </c>
      <c r="Y321" s="18">
        <f t="shared" si="133"/>
        <v>-4.012409501719105E-05</v>
      </c>
      <c r="Z321" s="1" t="str">
        <f t="shared" si="134"/>
        <v> </v>
      </c>
    </row>
    <row r="322" spans="8:26" ht="12.75">
      <c r="H322" s="86">
        <f t="shared" si="128"/>
        <v>5.419999999999972</v>
      </c>
      <c r="I322" s="87">
        <f t="shared" si="130"/>
        <v>0.7339992865383848</v>
      </c>
      <c r="J322" s="88">
        <f t="shared" si="124"/>
        <v>8</v>
      </c>
      <c r="K322" s="3">
        <f t="shared" si="135"/>
      </c>
      <c r="M322" s="101">
        <f t="shared" si="125"/>
        <v>8</v>
      </c>
      <c r="N322" s="101">
        <f t="shared" si="126"/>
        <v>0</v>
      </c>
      <c r="O322" s="18">
        <f t="shared" si="127"/>
        <v>2.8519517227820756E-06</v>
      </c>
      <c r="P322" s="1" t="str">
        <f t="shared" si="131"/>
        <v> </v>
      </c>
      <c r="S322" s="86">
        <f t="shared" si="129"/>
        <v>5.419999999999972</v>
      </c>
      <c r="T322" s="87">
        <f t="shared" si="132"/>
        <v>0.7339992865383848</v>
      </c>
      <c r="U322" s="111">
        <f t="shared" si="136"/>
        <v>8</v>
      </c>
      <c r="V322" s="109">
        <f t="shared" si="137"/>
      </c>
      <c r="W322" s="106">
        <f t="shared" si="138"/>
        <v>7.998</v>
      </c>
      <c r="X322" s="86">
        <f t="shared" si="123"/>
        <v>0.0019999999999997797</v>
      </c>
      <c r="Y322" s="18">
        <f t="shared" si="133"/>
        <v>-6.939369441738563E-06</v>
      </c>
      <c r="Z322" s="1" t="str">
        <f t="shared" si="134"/>
        <v> </v>
      </c>
    </row>
    <row r="323" spans="8:26" ht="12.75">
      <c r="H323" s="86">
        <f t="shared" si="128"/>
        <v>5.439999999999972</v>
      </c>
      <c r="I323" s="87">
        <f t="shared" si="130"/>
        <v>0.7355988996981777</v>
      </c>
      <c r="J323" s="88">
        <f t="shared" si="124"/>
        <v>8</v>
      </c>
      <c r="K323" s="3">
        <f t="shared" si="135"/>
      </c>
      <c r="M323" s="101">
        <f t="shared" si="125"/>
        <v>8</v>
      </c>
      <c r="N323" s="101">
        <f t="shared" si="126"/>
        <v>0</v>
      </c>
      <c r="O323" s="18">
        <f t="shared" si="127"/>
        <v>7.297317663645941E-05</v>
      </c>
      <c r="P323" s="1" t="str">
        <f t="shared" si="131"/>
        <v> </v>
      </c>
      <c r="S323" s="86">
        <f t="shared" si="129"/>
        <v>5.439999999999972</v>
      </c>
      <c r="T323" s="87">
        <f t="shared" si="132"/>
        <v>0.7355988996981777</v>
      </c>
      <c r="U323" s="111">
        <f t="shared" si="136"/>
        <v>8</v>
      </c>
      <c r="V323" s="109">
        <f t="shared" si="137"/>
      </c>
      <c r="W323" s="106">
        <f t="shared" si="138"/>
        <v>7.969</v>
      </c>
      <c r="X323" s="86">
        <f t="shared" si="123"/>
        <v>0.030999999999999694</v>
      </c>
      <c r="Y323" s="18">
        <f t="shared" si="133"/>
        <v>2.6245356132825748E-05</v>
      </c>
      <c r="Z323" s="1" t="str">
        <f t="shared" si="134"/>
        <v> </v>
      </c>
    </row>
    <row r="324" spans="8:26" ht="12.75">
      <c r="H324" s="86">
        <f t="shared" si="128"/>
        <v>5.4599999999999715</v>
      </c>
      <c r="I324" s="87">
        <f t="shared" si="130"/>
        <v>0.737192642704735</v>
      </c>
      <c r="J324" s="88">
        <f t="shared" si="124"/>
        <v>8</v>
      </c>
      <c r="K324" s="3">
        <f t="shared" si="135"/>
      </c>
      <c r="M324" s="101">
        <f t="shared" si="125"/>
        <v>7.9</v>
      </c>
      <c r="N324" s="101">
        <f t="shared" si="126"/>
        <v>0.09999999999999964</v>
      </c>
      <c r="O324" s="18">
        <f t="shared" si="127"/>
        <v>0.00014309440155013675</v>
      </c>
      <c r="P324" s="1" t="str">
        <f t="shared" si="131"/>
        <v> </v>
      </c>
      <c r="S324" s="86">
        <f t="shared" si="129"/>
        <v>5.4599999999999715</v>
      </c>
      <c r="T324" s="87">
        <f t="shared" si="132"/>
        <v>0.737192642704735</v>
      </c>
      <c r="U324" s="111">
        <f t="shared" si="136"/>
        <v>8</v>
      </c>
      <c r="V324" s="109">
        <f t="shared" si="137"/>
      </c>
      <c r="W324" s="106">
        <f t="shared" si="138"/>
        <v>7.94</v>
      </c>
      <c r="X324" s="86">
        <f t="shared" si="123"/>
        <v>0.05999999999999961</v>
      </c>
      <c r="Y324" s="18">
        <f t="shared" si="133"/>
        <v>5.94300817056137E-05</v>
      </c>
      <c r="Z324" s="1" t="str">
        <f t="shared" si="134"/>
        <v> </v>
      </c>
    </row>
    <row r="325" spans="8:26" ht="12.75">
      <c r="H325" s="86">
        <f t="shared" si="128"/>
        <v>5.479999999999971</v>
      </c>
      <c r="I325" s="87">
        <f t="shared" si="130"/>
        <v>0.7387805584843669</v>
      </c>
      <c r="J325" s="88">
        <f t="shared" si="124"/>
        <v>8</v>
      </c>
      <c r="K325" s="3">
        <f t="shared" si="135"/>
      </c>
      <c r="M325" s="101">
        <f t="shared" si="125"/>
        <v>7.9</v>
      </c>
      <c r="N325" s="101">
        <f t="shared" si="126"/>
        <v>0.09999999999999964</v>
      </c>
      <c r="O325" s="18">
        <f t="shared" si="127"/>
        <v>0.00021321562646470227</v>
      </c>
      <c r="P325" s="1" t="str">
        <f t="shared" si="131"/>
        <v> </v>
      </c>
      <c r="S325" s="86">
        <f t="shared" si="129"/>
        <v>5.479999999999971</v>
      </c>
      <c r="T325" s="87">
        <f t="shared" si="132"/>
        <v>0.7387805584843669</v>
      </c>
      <c r="U325" s="111">
        <f t="shared" si="136"/>
        <v>8</v>
      </c>
      <c r="V325" s="109">
        <f t="shared" si="137"/>
      </c>
      <c r="W325" s="106">
        <f t="shared" si="138"/>
        <v>7.911</v>
      </c>
      <c r="X325" s="86">
        <f t="shared" si="123"/>
        <v>0.08900000000000041</v>
      </c>
      <c r="Y325" s="18">
        <f t="shared" si="133"/>
        <v>9.261480728017801E-05</v>
      </c>
      <c r="Z325" s="1" t="str">
        <f t="shared" si="134"/>
        <v> </v>
      </c>
    </row>
    <row r="326" spans="8:26" ht="12.75">
      <c r="H326" s="86">
        <f t="shared" si="128"/>
        <v>5.499999999999971</v>
      </c>
      <c r="I326" s="87">
        <f t="shared" si="130"/>
        <v>0.7403626894942416</v>
      </c>
      <c r="J326" s="88">
        <f t="shared" si="124"/>
        <v>8</v>
      </c>
      <c r="K326" s="3">
        <f t="shared" si="135"/>
      </c>
      <c r="M326" s="101">
        <f t="shared" si="125"/>
        <v>7.9</v>
      </c>
      <c r="N326" s="101">
        <f t="shared" si="126"/>
        <v>0.09999999999999964</v>
      </c>
      <c r="O326" s="18">
        <f t="shared" si="127"/>
        <v>0.0002833368513792678</v>
      </c>
      <c r="P326" s="1" t="str">
        <f t="shared" si="131"/>
        <v> </v>
      </c>
      <c r="S326" s="86">
        <f t="shared" si="129"/>
        <v>5.499999999999971</v>
      </c>
      <c r="T326" s="87">
        <f t="shared" si="132"/>
        <v>0.7403626894942416</v>
      </c>
      <c r="U326" s="111">
        <f t="shared" si="136"/>
        <v>8</v>
      </c>
      <c r="V326" s="109">
        <f t="shared" si="137"/>
      </c>
      <c r="W326" s="106">
        <f t="shared" si="138"/>
        <v>7.882</v>
      </c>
      <c r="X326" s="86">
        <f t="shared" si="123"/>
        <v>0.11800000000000033</v>
      </c>
      <c r="Y326" s="18">
        <f t="shared" si="133"/>
        <v>0.00012579953285385415</v>
      </c>
      <c r="Z326" s="1" t="str">
        <f t="shared" si="134"/>
        <v> </v>
      </c>
    </row>
    <row r="327" spans="8:26" ht="12.75">
      <c r="H327" s="86">
        <f t="shared" si="128"/>
        <v>5.51999999999997</v>
      </c>
      <c r="I327" s="87">
        <f t="shared" si="130"/>
        <v>0.7419390777291965</v>
      </c>
      <c r="J327" s="88">
        <f t="shared" si="124"/>
        <v>8</v>
      </c>
      <c r="K327" s="3">
        <f t="shared" si="135"/>
      </c>
      <c r="M327" s="101">
        <f t="shared" si="125"/>
        <v>7.9</v>
      </c>
      <c r="N327" s="101">
        <f t="shared" si="126"/>
        <v>0.09999999999999964</v>
      </c>
      <c r="O327" s="18">
        <f t="shared" si="127"/>
        <v>0.0003534580762929451</v>
      </c>
      <c r="P327" s="1" t="str">
        <f t="shared" si="131"/>
        <v> </v>
      </c>
      <c r="S327" s="86">
        <f t="shared" si="129"/>
        <v>5.51999999999997</v>
      </c>
      <c r="T327" s="87">
        <f t="shared" si="132"/>
        <v>0.7419390777291965</v>
      </c>
      <c r="U327" s="111">
        <f t="shared" si="136"/>
        <v>8</v>
      </c>
      <c r="V327" s="109">
        <f t="shared" si="137"/>
      </c>
      <c r="W327" s="106">
        <f t="shared" si="138"/>
        <v>7.853</v>
      </c>
      <c r="X327" s="86">
        <f t="shared" si="123"/>
        <v>0.14700000000000024</v>
      </c>
      <c r="Y327" s="18">
        <f t="shared" si="133"/>
        <v>0.00015898425842753028</v>
      </c>
      <c r="Z327" s="1" t="str">
        <f t="shared" si="134"/>
        <v> </v>
      </c>
    </row>
    <row r="328" spans="8:26" ht="12.75">
      <c r="H328" s="86">
        <f t="shared" si="128"/>
        <v>5.53999999999997</v>
      </c>
      <c r="I328" s="87">
        <f t="shared" si="130"/>
        <v>0.7435097647284273</v>
      </c>
      <c r="J328" s="88">
        <f t="shared" si="124"/>
        <v>8</v>
      </c>
      <c r="K328" s="3">
        <f t="shared" si="135"/>
      </c>
      <c r="M328" s="101">
        <f t="shared" si="125"/>
        <v>7.8</v>
      </c>
      <c r="N328" s="101">
        <f t="shared" si="126"/>
        <v>0.20000000000000018</v>
      </c>
      <c r="O328" s="18">
        <f t="shared" si="127"/>
        <v>0.00042357930120662246</v>
      </c>
      <c r="P328" s="1" t="str">
        <f t="shared" si="131"/>
        <v> </v>
      </c>
      <c r="S328" s="86">
        <f t="shared" si="129"/>
        <v>5.53999999999997</v>
      </c>
      <c r="T328" s="87">
        <f t="shared" si="132"/>
        <v>0.7435097647284273</v>
      </c>
      <c r="U328" s="111">
        <f t="shared" si="136"/>
        <v>8</v>
      </c>
      <c r="V328" s="109">
        <f t="shared" si="137"/>
      </c>
      <c r="W328" s="106">
        <f t="shared" si="138"/>
        <v>7.825</v>
      </c>
      <c r="X328" s="86">
        <f t="shared" si="123"/>
        <v>0.17499999999999982</v>
      </c>
      <c r="Y328" s="18">
        <f t="shared" si="133"/>
        <v>0.0001921689840012064</v>
      </c>
      <c r="Z328" s="1" t="str">
        <f t="shared" si="134"/>
        <v> </v>
      </c>
    </row>
    <row r="329" spans="8:26" ht="12.75">
      <c r="H329" s="86">
        <f t="shared" si="128"/>
        <v>5.559999999999969</v>
      </c>
      <c r="I329" s="87">
        <f t="shared" si="130"/>
        <v>0.745074791582055</v>
      </c>
      <c r="J329" s="88">
        <f t="shared" si="124"/>
        <v>8</v>
      </c>
      <c r="K329" s="3">
        <f t="shared" si="135"/>
      </c>
      <c r="M329" s="101">
        <f t="shared" si="125"/>
        <v>7.8</v>
      </c>
      <c r="N329" s="101">
        <f t="shared" si="126"/>
        <v>0.20000000000000018</v>
      </c>
      <c r="O329" s="18">
        <f t="shared" si="127"/>
        <v>0.000493700526121188</v>
      </c>
      <c r="P329" s="1" t="str">
        <f t="shared" si="131"/>
        <v> </v>
      </c>
      <c r="S329" s="86">
        <f t="shared" si="129"/>
        <v>5.559999999999969</v>
      </c>
      <c r="T329" s="87">
        <f t="shared" si="132"/>
        <v>0.745074791582055</v>
      </c>
      <c r="U329" s="111">
        <f t="shared" si="136"/>
        <v>8</v>
      </c>
      <c r="V329" s="109">
        <f t="shared" si="137"/>
      </c>
      <c r="W329" s="106">
        <f t="shared" si="138"/>
        <v>7.797</v>
      </c>
      <c r="X329" s="86">
        <f t="shared" si="123"/>
        <v>0.2030000000000003</v>
      </c>
      <c r="Y329" s="18">
        <f t="shared" si="133"/>
        <v>0.00022535370957577072</v>
      </c>
      <c r="Z329" s="1" t="str">
        <f t="shared" si="134"/>
        <v> </v>
      </c>
    </row>
    <row r="330" spans="8:26" ht="12.75">
      <c r="H330" s="86">
        <f t="shared" si="128"/>
        <v>5.579999999999969</v>
      </c>
      <c r="I330" s="87">
        <f t="shared" si="130"/>
        <v>0.7466341989375763</v>
      </c>
      <c r="J330" s="88">
        <f t="shared" si="124"/>
        <v>8</v>
      </c>
      <c r="K330" s="3">
        <f t="shared" si="135"/>
      </c>
      <c r="M330" s="101">
        <f t="shared" si="125"/>
        <v>7.8</v>
      </c>
      <c r="N330" s="101">
        <f t="shared" si="126"/>
        <v>0.20000000000000018</v>
      </c>
      <c r="O330" s="18">
        <f t="shared" si="127"/>
        <v>0.0005638217510348653</v>
      </c>
      <c r="P330" s="1" t="str">
        <f t="shared" si="131"/>
        <v>Careful!</v>
      </c>
      <c r="S330" s="86">
        <f t="shared" si="129"/>
        <v>5.579999999999969</v>
      </c>
      <c r="T330" s="87">
        <f t="shared" si="132"/>
        <v>0.7466341989375763</v>
      </c>
      <c r="U330" s="111">
        <f t="shared" si="136"/>
        <v>8</v>
      </c>
      <c r="V330" s="109">
        <f t="shared" si="137"/>
      </c>
      <c r="W330" s="106">
        <f t="shared" si="138"/>
        <v>7.769</v>
      </c>
      <c r="X330" s="86">
        <f t="shared" si="123"/>
        <v>0.23099999999999987</v>
      </c>
      <c r="Y330" s="18">
        <f t="shared" si="133"/>
        <v>0.00025853843514944685</v>
      </c>
      <c r="Z330" s="1" t="str">
        <f t="shared" si="134"/>
        <v> </v>
      </c>
    </row>
    <row r="331" spans="8:26" ht="12.75">
      <c r="H331" s="86">
        <f t="shared" si="128"/>
        <v>5.599999999999969</v>
      </c>
      <c r="I331" s="87">
        <f t="shared" si="130"/>
        <v>0.748188027006198</v>
      </c>
      <c r="J331" s="88">
        <f t="shared" si="124"/>
        <v>8</v>
      </c>
      <c r="K331" s="3">
        <f t="shared" si="135"/>
      </c>
      <c r="M331" s="101">
        <f t="shared" si="125"/>
        <v>7.7</v>
      </c>
      <c r="N331" s="101">
        <f t="shared" si="126"/>
        <v>0.2999999999999998</v>
      </c>
      <c r="O331" s="18">
        <f t="shared" si="127"/>
        <v>0.000633942975950319</v>
      </c>
      <c r="P331" s="1" t="str">
        <f t="shared" si="131"/>
        <v>Careful!</v>
      </c>
      <c r="S331" s="86">
        <f t="shared" si="129"/>
        <v>5.599999999999969</v>
      </c>
      <c r="T331" s="87">
        <f t="shared" si="132"/>
        <v>0.748188027006198</v>
      </c>
      <c r="U331" s="111">
        <f t="shared" si="136"/>
        <v>8</v>
      </c>
      <c r="V331" s="109">
        <f t="shared" si="137"/>
      </c>
      <c r="W331" s="106">
        <f t="shared" si="138"/>
        <v>7.741</v>
      </c>
      <c r="X331" s="86">
        <f t="shared" si="123"/>
        <v>0.25900000000000034</v>
      </c>
      <c r="Y331" s="18">
        <f t="shared" si="133"/>
        <v>0.00029172316072401117</v>
      </c>
      <c r="Z331" s="1" t="str">
        <f t="shared" si="134"/>
        <v> </v>
      </c>
    </row>
    <row r="332" spans="8:26" ht="12.75">
      <c r="H332" s="86">
        <f t="shared" si="128"/>
        <v>5.619999999999968</v>
      </c>
      <c r="I332" s="87">
        <f t="shared" si="130"/>
        <v>0.7497363155690586</v>
      </c>
      <c r="J332" s="88">
        <f t="shared" si="124"/>
        <v>8</v>
      </c>
      <c r="K332" s="3">
        <f t="shared" si="135"/>
      </c>
      <c r="M332" s="101">
        <f t="shared" si="125"/>
        <v>7.7</v>
      </c>
      <c r="N332" s="101">
        <f t="shared" si="126"/>
        <v>0.2999999999999998</v>
      </c>
      <c r="O332" s="18">
        <f t="shared" si="127"/>
        <v>0.0007040642008631082</v>
      </c>
      <c r="P332" s="1" t="str">
        <f t="shared" si="131"/>
        <v>Careful!</v>
      </c>
      <c r="S332" s="86">
        <f t="shared" si="129"/>
        <v>5.619999999999968</v>
      </c>
      <c r="T332" s="87">
        <f t="shared" si="132"/>
        <v>0.7497363155690586</v>
      </c>
      <c r="U332" s="111">
        <f t="shared" si="136"/>
        <v>8</v>
      </c>
      <c r="V332" s="109">
        <f t="shared" si="137"/>
      </c>
      <c r="W332" s="106">
        <f t="shared" si="138"/>
        <v>7.714</v>
      </c>
      <c r="X332" s="86">
        <f t="shared" si="123"/>
        <v>0.2859999999999996</v>
      </c>
      <c r="Y332" s="18">
        <f t="shared" si="133"/>
        <v>0.0003249078862985755</v>
      </c>
      <c r="Z332" s="1" t="str">
        <f t="shared" si="134"/>
        <v> </v>
      </c>
    </row>
    <row r="333" spans="8:26" ht="12.75">
      <c r="H333" s="86">
        <f t="shared" si="128"/>
        <v>5.639999999999968</v>
      </c>
      <c r="I333" s="87">
        <f t="shared" si="130"/>
        <v>0.7512791039833399</v>
      </c>
      <c r="J333" s="88">
        <f t="shared" si="124"/>
        <v>8</v>
      </c>
      <c r="K333" s="3">
        <f t="shared" si="135"/>
      </c>
      <c r="M333" s="101">
        <f t="shared" si="125"/>
        <v>7.7</v>
      </c>
      <c r="N333" s="101">
        <f t="shared" si="126"/>
        <v>0.2999999999999998</v>
      </c>
      <c r="O333" s="18">
        <f t="shared" si="127"/>
        <v>0.0007741854257785619</v>
      </c>
      <c r="P333" s="1" t="str">
        <f t="shared" si="131"/>
        <v>Careful!</v>
      </c>
      <c r="S333" s="86">
        <f t="shared" si="129"/>
        <v>5.639999999999968</v>
      </c>
      <c r="T333" s="87">
        <f t="shared" si="132"/>
        <v>0.7512791039833399</v>
      </c>
      <c r="U333" s="111">
        <f t="shared" si="136"/>
        <v>8</v>
      </c>
      <c r="V333" s="109">
        <f t="shared" si="137"/>
      </c>
      <c r="W333" s="106">
        <f t="shared" si="138"/>
        <v>7.687</v>
      </c>
      <c r="X333" s="86">
        <f t="shared" si="123"/>
        <v>0.3129999999999997</v>
      </c>
      <c r="Y333" s="18">
        <f t="shared" si="133"/>
        <v>0.0003580926118722516</v>
      </c>
      <c r="Z333" s="1" t="str">
        <f t="shared" si="134"/>
        <v> </v>
      </c>
    </row>
    <row r="334" spans="8:26" ht="12.75">
      <c r="H334" s="86">
        <f t="shared" si="128"/>
        <v>5.659999999999967</v>
      </c>
      <c r="I334" s="87">
        <f t="shared" si="130"/>
        <v>0.7528164311882689</v>
      </c>
      <c r="J334" s="88">
        <f t="shared" si="124"/>
        <v>8</v>
      </c>
      <c r="K334" s="3">
        <f t="shared" si="135"/>
      </c>
      <c r="M334" s="101">
        <f t="shared" si="125"/>
        <v>7.7</v>
      </c>
      <c r="N334" s="101">
        <f t="shared" si="126"/>
        <v>0.2999999999999998</v>
      </c>
      <c r="O334" s="18">
        <f t="shared" si="127"/>
        <v>0.0008443066506922392</v>
      </c>
      <c r="P334" s="1" t="str">
        <f t="shared" si="131"/>
        <v>Careful!</v>
      </c>
      <c r="S334" s="86">
        <f t="shared" si="129"/>
        <v>5.659999999999967</v>
      </c>
      <c r="T334" s="87">
        <f t="shared" si="132"/>
        <v>0.7528164311882689</v>
      </c>
      <c r="U334" s="111">
        <f t="shared" si="136"/>
        <v>8</v>
      </c>
      <c r="V334" s="109">
        <f t="shared" si="137"/>
      </c>
      <c r="W334" s="106">
        <f t="shared" si="138"/>
        <v>7.66</v>
      </c>
      <c r="X334" s="86">
        <f t="shared" si="123"/>
        <v>0.33999999999999986</v>
      </c>
      <c r="Y334" s="18">
        <f t="shared" si="133"/>
        <v>0.00039127733744592774</v>
      </c>
      <c r="Z334" s="1" t="str">
        <f t="shared" si="134"/>
        <v> </v>
      </c>
    </row>
    <row r="335" spans="8:26" ht="12.75">
      <c r="H335" s="86">
        <f t="shared" si="128"/>
        <v>5.679999999999967</v>
      </c>
      <c r="I335" s="87">
        <f t="shared" si="130"/>
        <v>0.7543483357110163</v>
      </c>
      <c r="J335" s="88">
        <f t="shared" si="124"/>
        <v>8</v>
      </c>
      <c r="K335" s="3">
        <f t="shared" si="135"/>
      </c>
      <c r="M335" s="101">
        <f t="shared" si="125"/>
        <v>7.6</v>
      </c>
      <c r="N335" s="101">
        <f t="shared" si="126"/>
        <v>0.40000000000000036</v>
      </c>
      <c r="O335" s="18">
        <f t="shared" si="127"/>
        <v>0.0009144278756059165</v>
      </c>
      <c r="P335" s="1" t="str">
        <f t="shared" si="131"/>
        <v>Careful!</v>
      </c>
      <c r="S335" s="86">
        <f t="shared" si="129"/>
        <v>5.679999999999967</v>
      </c>
      <c r="T335" s="87">
        <f t="shared" si="132"/>
        <v>0.7543483357110163</v>
      </c>
      <c r="U335" s="111">
        <f t="shared" si="136"/>
        <v>8</v>
      </c>
      <c r="V335" s="109">
        <f t="shared" si="137"/>
      </c>
      <c r="W335" s="106">
        <f t="shared" si="138"/>
        <v>7.633</v>
      </c>
      <c r="X335" s="86">
        <f t="shared" si="123"/>
        <v>0.367</v>
      </c>
      <c r="Y335" s="18">
        <f t="shared" si="133"/>
        <v>0.0004244620630196039</v>
      </c>
      <c r="Z335" s="1" t="str">
        <f t="shared" si="134"/>
        <v> </v>
      </c>
    </row>
    <row r="336" spans="8:26" ht="12.75">
      <c r="H336" s="86">
        <f t="shared" si="128"/>
        <v>5.699999999999966</v>
      </c>
      <c r="I336" s="87">
        <f t="shared" si="130"/>
        <v>0.7558748556724888</v>
      </c>
      <c r="J336" s="88">
        <f t="shared" si="124"/>
        <v>8</v>
      </c>
      <c r="K336" s="3">
        <f t="shared" si="135"/>
      </c>
      <c r="M336" s="101">
        <f t="shared" si="125"/>
        <v>7.6</v>
      </c>
      <c r="N336" s="101">
        <f t="shared" si="126"/>
        <v>0.40000000000000036</v>
      </c>
      <c r="O336" s="18">
        <f t="shared" si="127"/>
        <v>0.0009845491005195939</v>
      </c>
      <c r="P336" s="1" t="str">
        <f t="shared" si="131"/>
        <v>Careful!</v>
      </c>
      <c r="S336" s="86">
        <f t="shared" si="129"/>
        <v>5.699999999999966</v>
      </c>
      <c r="T336" s="87">
        <f t="shared" si="132"/>
        <v>0.7558748556724888</v>
      </c>
      <c r="U336" s="111">
        <f t="shared" si="136"/>
        <v>8</v>
      </c>
      <c r="V336" s="109">
        <f t="shared" si="137"/>
      </c>
      <c r="W336" s="106">
        <f t="shared" si="138"/>
        <v>7.606</v>
      </c>
      <c r="X336" s="86">
        <f t="shared" si="123"/>
        <v>0.39400000000000013</v>
      </c>
      <c r="Y336" s="18">
        <f t="shared" si="133"/>
        <v>0.0004576467885941682</v>
      </c>
      <c r="Z336" s="1" t="str">
        <f t="shared" si="134"/>
        <v> </v>
      </c>
    </row>
    <row r="337" spans="8:26" ht="12.75">
      <c r="H337" s="86">
        <f t="shared" si="128"/>
        <v>5.719999999999966</v>
      </c>
      <c r="I337" s="87">
        <f t="shared" si="130"/>
        <v>0.7573960287930216</v>
      </c>
      <c r="J337" s="88">
        <f t="shared" si="124"/>
        <v>8</v>
      </c>
      <c r="K337" s="3">
        <f t="shared" si="135"/>
      </c>
      <c r="M337" s="101">
        <f t="shared" si="125"/>
        <v>7.6</v>
      </c>
      <c r="N337" s="101">
        <f t="shared" si="126"/>
        <v>0.40000000000000036</v>
      </c>
      <c r="O337" s="18">
        <f t="shared" si="127"/>
        <v>0.0010546703254332712</v>
      </c>
      <c r="P337" s="1" t="str">
        <f t="shared" si="131"/>
        <v>Careful!</v>
      </c>
      <c r="S337" s="86">
        <f t="shared" si="129"/>
        <v>5.719999999999966</v>
      </c>
      <c r="T337" s="87">
        <f t="shared" si="132"/>
        <v>0.7573960287930216</v>
      </c>
      <c r="U337" s="111">
        <f t="shared" si="136"/>
        <v>8</v>
      </c>
      <c r="V337" s="109">
        <f t="shared" si="137"/>
      </c>
      <c r="W337" s="106">
        <f t="shared" si="138"/>
        <v>7.579</v>
      </c>
      <c r="X337" s="86">
        <f t="shared" si="123"/>
        <v>0.42100000000000026</v>
      </c>
      <c r="Y337" s="18">
        <f t="shared" si="133"/>
        <v>0.0004908315141687325</v>
      </c>
      <c r="Z337" s="1" t="str">
        <f t="shared" si="134"/>
        <v> </v>
      </c>
    </row>
    <row r="338" spans="8:26" ht="12.75">
      <c r="H338" s="86">
        <f t="shared" si="128"/>
        <v>5.739999999999966</v>
      </c>
      <c r="I338" s="87">
        <f t="shared" si="130"/>
        <v>0.758911892397971</v>
      </c>
      <c r="J338" s="88">
        <f t="shared" si="124"/>
        <v>8</v>
      </c>
      <c r="K338" s="3">
        <f t="shared" si="135"/>
      </c>
      <c r="M338" s="101">
        <f t="shared" si="125"/>
        <v>7.6</v>
      </c>
      <c r="N338" s="101">
        <f t="shared" si="126"/>
        <v>0.40000000000000036</v>
      </c>
      <c r="O338" s="18">
        <f t="shared" si="127"/>
        <v>0.001124791550348725</v>
      </c>
      <c r="P338" s="1" t="str">
        <f t="shared" si="131"/>
        <v>Careful!</v>
      </c>
      <c r="S338" s="86">
        <f t="shared" si="129"/>
        <v>5.739999999999966</v>
      </c>
      <c r="T338" s="87">
        <f t="shared" si="132"/>
        <v>0.758911892397971</v>
      </c>
      <c r="U338" s="111">
        <f t="shared" si="136"/>
        <v>8</v>
      </c>
      <c r="V338" s="109">
        <f t="shared" si="137"/>
      </c>
      <c r="W338" s="106">
        <f t="shared" si="138"/>
        <v>7.553</v>
      </c>
      <c r="X338" s="86">
        <f t="shared" si="123"/>
        <v>0.44700000000000006</v>
      </c>
      <c r="Y338" s="18">
        <f t="shared" si="133"/>
        <v>0.0005240162397432968</v>
      </c>
      <c r="Z338" s="1" t="str">
        <f t="shared" si="134"/>
        <v>Careful!</v>
      </c>
    </row>
    <row r="339" spans="8:26" ht="12.75">
      <c r="H339" s="86">
        <f t="shared" si="128"/>
        <v>5.759999999999965</v>
      </c>
      <c r="I339" s="87">
        <f t="shared" si="130"/>
        <v>0.7604224834232094</v>
      </c>
      <c r="J339" s="88">
        <f t="shared" si="124"/>
        <v>8</v>
      </c>
      <c r="K339" s="3">
        <f t="shared" si="135"/>
      </c>
      <c r="M339" s="101">
        <f t="shared" si="125"/>
        <v>7.5</v>
      </c>
      <c r="N339" s="101">
        <f t="shared" si="126"/>
        <v>0.5</v>
      </c>
      <c r="O339" s="18">
        <f t="shared" si="127"/>
        <v>0.0011949127752624022</v>
      </c>
      <c r="P339" s="1" t="str">
        <f t="shared" si="131"/>
        <v>Careful!</v>
      </c>
      <c r="S339" s="86">
        <f t="shared" si="129"/>
        <v>5.759999999999965</v>
      </c>
      <c r="T339" s="87">
        <f t="shared" si="132"/>
        <v>0.7604224834232094</v>
      </c>
      <c r="U339" s="111">
        <f t="shared" si="136"/>
        <v>8</v>
      </c>
      <c r="V339" s="109">
        <f t="shared" si="137"/>
      </c>
      <c r="W339" s="106">
        <f t="shared" si="138"/>
        <v>7.527</v>
      </c>
      <c r="X339" s="86">
        <f t="shared" si="123"/>
        <v>0.47299999999999986</v>
      </c>
      <c r="Y339" s="18">
        <f t="shared" si="133"/>
        <v>0.0005572009653151966</v>
      </c>
      <c r="Z339" s="1" t="str">
        <f t="shared" si="134"/>
        <v>Careful!</v>
      </c>
    </row>
    <row r="340" spans="8:26" ht="12.75">
      <c r="H340" s="86">
        <f t="shared" si="128"/>
        <v>5.779999999999965</v>
      </c>
      <c r="I340" s="87">
        <f t="shared" si="130"/>
        <v>0.7619278384205264</v>
      </c>
      <c r="J340" s="88">
        <f t="shared" si="124"/>
        <v>8</v>
      </c>
      <c r="K340" s="3">
        <f t="shared" si="135"/>
      </c>
      <c r="M340" s="101">
        <f t="shared" si="125"/>
        <v>7.5</v>
      </c>
      <c r="N340" s="101">
        <f t="shared" si="126"/>
        <v>0.5</v>
      </c>
      <c r="O340" s="18">
        <f t="shared" si="127"/>
        <v>0.0012650340001751914</v>
      </c>
      <c r="P340" s="1" t="str">
        <f t="shared" si="131"/>
        <v>Careful!</v>
      </c>
      <c r="S340" s="86">
        <f t="shared" si="129"/>
        <v>5.779999999999965</v>
      </c>
      <c r="T340" s="87">
        <f t="shared" si="132"/>
        <v>0.7619278384205264</v>
      </c>
      <c r="U340" s="111">
        <f t="shared" si="136"/>
        <v>8</v>
      </c>
      <c r="V340" s="109">
        <f t="shared" si="137"/>
      </c>
      <c r="W340" s="106">
        <f t="shared" si="138"/>
        <v>7.501</v>
      </c>
      <c r="X340" s="86">
        <f t="shared" si="123"/>
        <v>0.49899999999999967</v>
      </c>
      <c r="Y340" s="18">
        <f t="shared" si="133"/>
        <v>0.0005903856908897609</v>
      </c>
      <c r="Z340" s="1" t="str">
        <f t="shared" si="134"/>
        <v>Careful!</v>
      </c>
    </row>
    <row r="341" spans="8:26" ht="12.75">
      <c r="H341" s="86">
        <f t="shared" si="128"/>
        <v>5.799999999999964</v>
      </c>
      <c r="I341" s="87">
        <f t="shared" si="130"/>
        <v>0.7634279935629346</v>
      </c>
      <c r="J341" s="88">
        <f t="shared" si="124"/>
        <v>7</v>
      </c>
      <c r="K341" s="3" t="str">
        <f t="shared" si="135"/>
        <v>Yes</v>
      </c>
      <c r="M341" s="101">
        <f t="shared" si="125"/>
        <v>7.5</v>
      </c>
      <c r="N341" s="101">
        <f t="shared" si="126"/>
        <v>-0.5</v>
      </c>
      <c r="O341" s="18">
        <f t="shared" si="127"/>
        <v>0.0012106330776386898</v>
      </c>
      <c r="P341" s="1" t="str">
        <f t="shared" si="131"/>
        <v>Careful!</v>
      </c>
      <c r="S341" s="86">
        <f t="shared" si="129"/>
        <v>5.799999999999964</v>
      </c>
      <c r="T341" s="87">
        <f t="shared" si="132"/>
        <v>0.7634279935629346</v>
      </c>
      <c r="U341" s="111">
        <f t="shared" si="136"/>
        <v>7.5</v>
      </c>
      <c r="V341" s="109" t="str">
        <f t="shared" si="137"/>
        <v>Yes</v>
      </c>
      <c r="W341" s="106">
        <f t="shared" si="138"/>
        <v>7.475</v>
      </c>
      <c r="X341" s="86">
        <f t="shared" si="123"/>
        <v>-0.47499999999999964</v>
      </c>
      <c r="Y341" s="18">
        <f t="shared" si="133"/>
        <v>2.16297341308902E-05</v>
      </c>
      <c r="Z341" s="1" t="str">
        <f t="shared" si="134"/>
        <v> </v>
      </c>
    </row>
    <row r="342" spans="8:26" ht="12.75">
      <c r="H342" s="86">
        <f t="shared" si="128"/>
        <v>5.819999999999964</v>
      </c>
      <c r="I342" s="87">
        <f t="shared" si="130"/>
        <v>0.7649229846498858</v>
      </c>
      <c r="J342" s="88">
        <f t="shared" si="124"/>
        <v>7</v>
      </c>
      <c r="K342" s="3">
        <f t="shared" si="135"/>
      </c>
      <c r="M342" s="101">
        <f t="shared" si="125"/>
        <v>7.4</v>
      </c>
      <c r="N342" s="101">
        <f t="shared" si="126"/>
        <v>-0.40000000000000036</v>
      </c>
      <c r="O342" s="18">
        <f t="shared" si="127"/>
        <v>0.0011492904330774323</v>
      </c>
      <c r="P342" s="1" t="str">
        <f t="shared" si="131"/>
        <v>Careful!</v>
      </c>
      <c r="S342" s="86">
        <f t="shared" si="129"/>
        <v>5.819999999999964</v>
      </c>
      <c r="T342" s="87">
        <f t="shared" si="132"/>
        <v>0.7649229846498858</v>
      </c>
      <c r="U342" s="111">
        <f t="shared" si="136"/>
        <v>7.5</v>
      </c>
      <c r="V342" s="109">
        <f t="shared" si="137"/>
      </c>
      <c r="W342" s="106">
        <f t="shared" si="138"/>
        <v>7.449</v>
      </c>
      <c r="X342" s="86">
        <f t="shared" si="123"/>
        <v>-0.44899999999999984</v>
      </c>
      <c r="Y342" s="18">
        <f t="shared" si="133"/>
        <v>5.27388021813735E-05</v>
      </c>
      <c r="Z342" s="1" t="str">
        <f t="shared" si="134"/>
        <v> </v>
      </c>
    </row>
    <row r="343" spans="8:26" ht="12.75">
      <c r="H343" s="86">
        <f t="shared" si="128"/>
        <v>5.839999999999963</v>
      </c>
      <c r="I343" s="87">
        <f t="shared" si="130"/>
        <v>0.7664128471123968</v>
      </c>
      <c r="J343" s="88">
        <f t="shared" si="124"/>
        <v>7</v>
      </c>
      <c r="K343" s="3">
        <f t="shared" si="135"/>
      </c>
      <c r="M343" s="101">
        <f t="shared" si="125"/>
        <v>7.4</v>
      </c>
      <c r="N343" s="101">
        <f t="shared" si="126"/>
        <v>-0.40000000000000036</v>
      </c>
      <c r="O343" s="18">
        <f t="shared" si="127"/>
        <v>0.0010879477885188393</v>
      </c>
      <c r="P343" s="1" t="str">
        <f t="shared" si="131"/>
        <v>Careful!</v>
      </c>
      <c r="S343" s="86">
        <f t="shared" si="129"/>
        <v>5.839999999999963</v>
      </c>
      <c r="T343" s="87">
        <f t="shared" si="132"/>
        <v>0.7664128471123968</v>
      </c>
      <c r="U343" s="111">
        <f t="shared" si="136"/>
        <v>7.5</v>
      </c>
      <c r="V343" s="109">
        <f t="shared" si="137"/>
      </c>
      <c r="W343" s="106">
        <f t="shared" si="138"/>
        <v>7.424</v>
      </c>
      <c r="X343" s="86">
        <f aca="true" t="shared" si="139" ref="X343:X406">ROUND(-100000*(T343-T344)/20,0)-W343</f>
        <v>-0.4240000000000004</v>
      </c>
      <c r="Y343" s="18">
        <f t="shared" si="133"/>
        <v>8.384787023008045E-05</v>
      </c>
      <c r="Z343" s="1" t="str">
        <f t="shared" si="134"/>
        <v> </v>
      </c>
    </row>
    <row r="344" spans="8:26" ht="12.75">
      <c r="H344" s="86">
        <f t="shared" si="128"/>
        <v>5.859999999999963</v>
      </c>
      <c r="I344" s="87">
        <f t="shared" si="130"/>
        <v>0.7678976160180879</v>
      </c>
      <c r="J344" s="88">
        <f aca="true" t="shared" si="140" ref="J344:J407">ROUND(-100000*(I344-I345)/20,0)</f>
        <v>7</v>
      </c>
      <c r="K344" s="3">
        <f t="shared" si="135"/>
      </c>
      <c r="M344" s="101">
        <f aca="true" t="shared" si="141" ref="M344:M407">ROUND(-100000*(I344-I345)/20,1)</f>
        <v>7.4</v>
      </c>
      <c r="N344" s="101">
        <f aca="true" t="shared" si="142" ref="N344:N407">ROUND(-100000*(I344-I345)/20,0)-M344</f>
        <v>-0.40000000000000036</v>
      </c>
      <c r="O344" s="18">
        <f aca="true" t="shared" si="143" ref="O344:O407">ABS((10^(I344+0.00019*J344))-(H344+0.019))</f>
        <v>0.00102660514395847</v>
      </c>
      <c r="P344" s="1" t="str">
        <f t="shared" si="131"/>
        <v>Careful!</v>
      </c>
      <c r="S344" s="86">
        <f t="shared" si="129"/>
        <v>5.859999999999963</v>
      </c>
      <c r="T344" s="87">
        <f t="shared" si="132"/>
        <v>0.7678976160180879</v>
      </c>
      <c r="U344" s="111">
        <f t="shared" si="136"/>
        <v>7.5</v>
      </c>
      <c r="V344" s="109">
        <f t="shared" si="137"/>
      </c>
      <c r="W344" s="106">
        <f t="shared" si="138"/>
        <v>7.399</v>
      </c>
      <c r="X344" s="86">
        <f t="shared" si="139"/>
        <v>-0.399</v>
      </c>
      <c r="Y344" s="18">
        <f t="shared" si="133"/>
        <v>0.00011495693827878739</v>
      </c>
      <c r="Z344" s="1" t="str">
        <f t="shared" si="134"/>
        <v> </v>
      </c>
    </row>
    <row r="345" spans="8:26" ht="12.75">
      <c r="H345" s="86">
        <f aca="true" t="shared" si="144" ref="H345:H408">H344+0.02</f>
        <v>5.879999999999963</v>
      </c>
      <c r="I345" s="87">
        <f t="shared" si="130"/>
        <v>0.7693773260761357</v>
      </c>
      <c r="J345" s="88">
        <f t="shared" si="140"/>
        <v>7</v>
      </c>
      <c r="K345" s="3">
        <f t="shared" si="135"/>
      </c>
      <c r="M345" s="101">
        <f t="shared" si="141"/>
        <v>7.4</v>
      </c>
      <c r="N345" s="101">
        <f t="shared" si="142"/>
        <v>-0.40000000000000036</v>
      </c>
      <c r="O345" s="18">
        <f t="shared" si="143"/>
        <v>0.0009652624993989889</v>
      </c>
      <c r="P345" s="1" t="str">
        <f t="shared" si="131"/>
        <v>Careful!</v>
      </c>
      <c r="S345" s="86">
        <f aca="true" t="shared" si="145" ref="S345:S408">S344+0.02</f>
        <v>5.879999999999963</v>
      </c>
      <c r="T345" s="87">
        <f t="shared" si="132"/>
        <v>0.7693773260761357</v>
      </c>
      <c r="U345" s="111">
        <f t="shared" si="136"/>
        <v>7.5</v>
      </c>
      <c r="V345" s="109">
        <f t="shared" si="137"/>
      </c>
      <c r="W345" s="106">
        <f t="shared" si="138"/>
        <v>7.373</v>
      </c>
      <c r="X345" s="86">
        <f t="shared" si="139"/>
        <v>-0.3730000000000002</v>
      </c>
      <c r="Y345" s="18">
        <f t="shared" si="133"/>
        <v>0.00014606600632660616</v>
      </c>
      <c r="Z345" s="1" t="str">
        <f t="shared" si="134"/>
        <v> </v>
      </c>
    </row>
    <row r="346" spans="8:26" ht="12.75">
      <c r="H346" s="86">
        <f t="shared" si="144"/>
        <v>5.899999999999962</v>
      </c>
      <c r="I346" s="87">
        <f t="shared" si="130"/>
        <v>0.7708520116421415</v>
      </c>
      <c r="J346" s="88">
        <f t="shared" si="140"/>
        <v>7</v>
      </c>
      <c r="K346" s="3">
        <f t="shared" si="135"/>
      </c>
      <c r="M346" s="101">
        <f t="shared" si="141"/>
        <v>7.3</v>
      </c>
      <c r="N346" s="101">
        <f t="shared" si="142"/>
        <v>-0.2999999999999998</v>
      </c>
      <c r="O346" s="18">
        <f t="shared" si="143"/>
        <v>0.0009039198548377314</v>
      </c>
      <c r="P346" s="1" t="str">
        <f t="shared" si="131"/>
        <v>Careful!</v>
      </c>
      <c r="S346" s="86">
        <f t="shared" si="145"/>
        <v>5.899999999999962</v>
      </c>
      <c r="T346" s="87">
        <f t="shared" si="132"/>
        <v>0.7708520116421415</v>
      </c>
      <c r="U346" s="111">
        <f t="shared" si="136"/>
        <v>7.5</v>
      </c>
      <c r="V346" s="109">
        <f t="shared" si="137"/>
      </c>
      <c r="W346" s="106">
        <f t="shared" si="138"/>
        <v>7.348</v>
      </c>
      <c r="X346" s="86">
        <f t="shared" si="139"/>
        <v>-0.34799999999999986</v>
      </c>
      <c r="Y346" s="18">
        <f t="shared" si="133"/>
        <v>0.00017717507437708946</v>
      </c>
      <c r="Z346" s="1" t="str">
        <f t="shared" si="134"/>
        <v> </v>
      </c>
    </row>
    <row r="347" spans="8:26" ht="12.75">
      <c r="H347" s="86">
        <f t="shared" si="144"/>
        <v>5.919999999999962</v>
      </c>
      <c r="I347" s="87">
        <f t="shared" si="130"/>
        <v>0.772321706722917</v>
      </c>
      <c r="J347" s="88">
        <f t="shared" si="140"/>
        <v>7</v>
      </c>
      <c r="K347" s="3">
        <f t="shared" si="135"/>
      </c>
      <c r="M347" s="101">
        <f t="shared" si="141"/>
        <v>7.3</v>
      </c>
      <c r="N347" s="101">
        <f t="shared" si="142"/>
        <v>-0.2999999999999998</v>
      </c>
      <c r="O347" s="18">
        <f t="shared" si="143"/>
        <v>0.0008425772102791385</v>
      </c>
      <c r="P347" s="1" t="str">
        <f t="shared" si="131"/>
        <v>Careful!</v>
      </c>
      <c r="S347" s="86">
        <f t="shared" si="145"/>
        <v>5.919999999999962</v>
      </c>
      <c r="T347" s="87">
        <f t="shared" si="132"/>
        <v>0.772321706722917</v>
      </c>
      <c r="U347" s="111">
        <f t="shared" si="136"/>
        <v>7.5</v>
      </c>
      <c r="V347" s="109">
        <f t="shared" si="137"/>
      </c>
      <c r="W347" s="106">
        <f t="shared" si="138"/>
        <v>7.324</v>
      </c>
      <c r="X347" s="86">
        <f t="shared" si="139"/>
        <v>-0.32399999999999984</v>
      </c>
      <c r="Y347" s="18">
        <f t="shared" si="133"/>
        <v>0.00020828414242490823</v>
      </c>
      <c r="Z347" s="1" t="str">
        <f t="shared" si="134"/>
        <v> </v>
      </c>
    </row>
    <row r="348" spans="8:26" ht="12.75">
      <c r="H348" s="86">
        <f t="shared" si="144"/>
        <v>5.939999999999961</v>
      </c>
      <c r="I348" s="87">
        <f t="shared" si="130"/>
        <v>0.7737864449811908</v>
      </c>
      <c r="J348" s="88">
        <f t="shared" si="140"/>
        <v>7</v>
      </c>
      <c r="K348" s="3">
        <f t="shared" si="135"/>
      </c>
      <c r="M348" s="101">
        <f t="shared" si="141"/>
        <v>7.3</v>
      </c>
      <c r="N348" s="101">
        <f t="shared" si="142"/>
        <v>-0.2999999999999998</v>
      </c>
      <c r="O348" s="18">
        <f t="shared" si="143"/>
        <v>0.0007812345657187691</v>
      </c>
      <c r="P348" s="1" t="str">
        <f t="shared" si="131"/>
        <v>Careful!</v>
      </c>
      <c r="S348" s="86">
        <f t="shared" si="145"/>
        <v>5.939999999999961</v>
      </c>
      <c r="T348" s="87">
        <f t="shared" si="132"/>
        <v>0.7737864449811908</v>
      </c>
      <c r="U348" s="111">
        <f t="shared" si="136"/>
        <v>7.5</v>
      </c>
      <c r="V348" s="109">
        <f t="shared" si="137"/>
      </c>
      <c r="W348" s="106">
        <f t="shared" si="138"/>
        <v>7.299</v>
      </c>
      <c r="X348" s="86">
        <f t="shared" si="139"/>
        <v>-0.2990000000000004</v>
      </c>
      <c r="Y348" s="18">
        <f t="shared" si="133"/>
        <v>0.00023939321047361517</v>
      </c>
      <c r="Z348" s="1" t="str">
        <f t="shared" si="134"/>
        <v> </v>
      </c>
    </row>
    <row r="349" spans="8:26" ht="12.75">
      <c r="H349" s="86">
        <f t="shared" si="144"/>
        <v>5.959999999999961</v>
      </c>
      <c r="I349" s="87">
        <f t="shared" si="130"/>
        <v>0.7752462597402335</v>
      </c>
      <c r="J349" s="88">
        <f t="shared" si="140"/>
        <v>7</v>
      </c>
      <c r="K349" s="3">
        <f t="shared" si="135"/>
      </c>
      <c r="M349" s="101">
        <f t="shared" si="141"/>
        <v>7.3</v>
      </c>
      <c r="N349" s="101">
        <f t="shared" si="142"/>
        <v>-0.2999999999999998</v>
      </c>
      <c r="O349" s="18">
        <f t="shared" si="143"/>
        <v>0.0007198919211601762</v>
      </c>
      <c r="P349" s="1" t="str">
        <f t="shared" si="131"/>
        <v>Careful!</v>
      </c>
      <c r="S349" s="86">
        <f t="shared" si="145"/>
        <v>5.959999999999961</v>
      </c>
      <c r="T349" s="87">
        <f t="shared" si="132"/>
        <v>0.7752462597402335</v>
      </c>
      <c r="U349" s="111">
        <f t="shared" si="136"/>
        <v>7.5</v>
      </c>
      <c r="V349" s="109">
        <f t="shared" si="137"/>
      </c>
      <c r="W349" s="106">
        <f t="shared" si="138"/>
        <v>7.275</v>
      </c>
      <c r="X349" s="86">
        <f t="shared" si="139"/>
        <v>-0.27500000000000036</v>
      </c>
      <c r="Y349" s="18">
        <f t="shared" si="133"/>
        <v>0.00027050227852143394</v>
      </c>
      <c r="Z349" s="1" t="str">
        <f t="shared" si="134"/>
        <v> </v>
      </c>
    </row>
    <row r="350" spans="8:26" ht="12.75">
      <c r="H350" s="86">
        <f t="shared" si="144"/>
        <v>5.9799999999999605</v>
      </c>
      <c r="I350" s="87">
        <f t="shared" si="130"/>
        <v>0.7767011839884079</v>
      </c>
      <c r="J350" s="88">
        <f t="shared" si="140"/>
        <v>7</v>
      </c>
      <c r="K350" s="3">
        <f t="shared" si="135"/>
      </c>
      <c r="M350" s="101">
        <f t="shared" si="141"/>
        <v>7.3</v>
      </c>
      <c r="N350" s="101">
        <f t="shared" si="142"/>
        <v>-0.2999999999999998</v>
      </c>
      <c r="O350" s="18">
        <f t="shared" si="143"/>
        <v>0.0006585492765998069</v>
      </c>
      <c r="P350" s="1" t="str">
        <f t="shared" si="131"/>
        <v>Careful!</v>
      </c>
      <c r="S350" s="86">
        <f t="shared" si="145"/>
        <v>5.9799999999999605</v>
      </c>
      <c r="T350" s="87">
        <f t="shared" si="132"/>
        <v>0.7767011839884079</v>
      </c>
      <c r="U350" s="111">
        <f t="shared" si="136"/>
        <v>7.5</v>
      </c>
      <c r="V350" s="109">
        <f t="shared" si="137"/>
      </c>
      <c r="W350" s="106">
        <f t="shared" si="138"/>
        <v>7.25</v>
      </c>
      <c r="X350" s="86">
        <f t="shared" si="139"/>
        <v>-0.25</v>
      </c>
      <c r="Y350" s="18">
        <f t="shared" si="133"/>
        <v>0.0003016113465701409</v>
      </c>
      <c r="Z350" s="1" t="str">
        <f t="shared" si="134"/>
        <v> </v>
      </c>
    </row>
    <row r="351" spans="8:26" ht="12.75">
      <c r="H351" s="86">
        <f t="shared" si="144"/>
        <v>5.99999999999996</v>
      </c>
      <c r="I351" s="87">
        <f t="shared" si="130"/>
        <v>0.7781512503836407</v>
      </c>
      <c r="J351" s="88">
        <f t="shared" si="140"/>
        <v>7</v>
      </c>
      <c r="K351" s="3">
        <f t="shared" si="135"/>
      </c>
      <c r="M351" s="101">
        <f t="shared" si="141"/>
        <v>7.2</v>
      </c>
      <c r="N351" s="101">
        <f t="shared" si="142"/>
        <v>-0.20000000000000018</v>
      </c>
      <c r="O351" s="18">
        <f t="shared" si="143"/>
        <v>0.0005972066320403258</v>
      </c>
      <c r="P351" s="1" t="str">
        <f t="shared" si="131"/>
        <v>Careful!</v>
      </c>
      <c r="S351" s="86">
        <f t="shared" si="145"/>
        <v>5.99999999999996</v>
      </c>
      <c r="T351" s="87">
        <f t="shared" si="132"/>
        <v>0.7781512503836407</v>
      </c>
      <c r="U351" s="111">
        <f t="shared" si="136"/>
        <v>7</v>
      </c>
      <c r="V351" s="109" t="str">
        <f t="shared" si="137"/>
        <v>Yes</v>
      </c>
      <c r="W351" s="106">
        <f t="shared" si="138"/>
        <v>7.226</v>
      </c>
      <c r="X351" s="86">
        <f t="shared" si="139"/>
        <v>-0.22599999999999998</v>
      </c>
      <c r="Y351" s="18">
        <f t="shared" si="133"/>
        <v>-0.0002899123247024349</v>
      </c>
      <c r="Z351" s="1" t="str">
        <f t="shared" si="134"/>
        <v> </v>
      </c>
    </row>
    <row r="352" spans="8:26" ht="12.75">
      <c r="H352" s="86">
        <f t="shared" si="144"/>
        <v>6.01999999999996</v>
      </c>
      <c r="I352" s="87">
        <f t="shared" si="130"/>
        <v>0.7795964912578216</v>
      </c>
      <c r="J352" s="88">
        <f t="shared" si="140"/>
        <v>7</v>
      </c>
      <c r="K352" s="3">
        <f t="shared" si="135"/>
      </c>
      <c r="M352" s="101">
        <f t="shared" si="141"/>
        <v>7.2</v>
      </c>
      <c r="N352" s="101">
        <f t="shared" si="142"/>
        <v>-0.20000000000000018</v>
      </c>
      <c r="O352" s="18">
        <f t="shared" si="143"/>
        <v>0.0005358639874799564</v>
      </c>
      <c r="P352" s="1" t="str">
        <f t="shared" si="131"/>
        <v>Careful!</v>
      </c>
      <c r="S352" s="86">
        <f t="shared" si="145"/>
        <v>6.01999999999996</v>
      </c>
      <c r="T352" s="87">
        <f t="shared" si="132"/>
        <v>0.7795964912578216</v>
      </c>
      <c r="U352" s="111">
        <f t="shared" si="136"/>
        <v>7</v>
      </c>
      <c r="V352" s="109">
        <f t="shared" si="137"/>
      </c>
      <c r="W352" s="106">
        <f t="shared" si="138"/>
        <v>7.202</v>
      </c>
      <c r="X352" s="86">
        <f t="shared" si="139"/>
        <v>-0.20199999999999996</v>
      </c>
      <c r="Y352" s="18">
        <f t="shared" si="133"/>
        <v>-0.0002608786991196155</v>
      </c>
      <c r="Z352" s="1" t="str">
        <f t="shared" si="134"/>
        <v> </v>
      </c>
    </row>
    <row r="353" spans="8:26" ht="12.75">
      <c r="H353" s="86">
        <f t="shared" si="144"/>
        <v>6.039999999999959</v>
      </c>
      <c r="I353" s="87">
        <f t="shared" si="130"/>
        <v>0.7810369386211289</v>
      </c>
      <c r="J353" s="88">
        <f t="shared" si="140"/>
        <v>7</v>
      </c>
      <c r="K353" s="3">
        <f t="shared" si="135"/>
      </c>
      <c r="M353" s="101">
        <f t="shared" si="141"/>
        <v>7.2</v>
      </c>
      <c r="N353" s="101">
        <f t="shared" si="142"/>
        <v>-0.20000000000000018</v>
      </c>
      <c r="O353" s="18">
        <f t="shared" si="143"/>
        <v>0.00047452134291958714</v>
      </c>
      <c r="P353" s="1" t="str">
        <f t="shared" si="131"/>
        <v> </v>
      </c>
      <c r="S353" s="86">
        <f t="shared" si="145"/>
        <v>6.039999999999959</v>
      </c>
      <c r="T353" s="87">
        <f t="shared" si="132"/>
        <v>0.7810369386211289</v>
      </c>
      <c r="U353" s="111">
        <f t="shared" si="136"/>
        <v>7</v>
      </c>
      <c r="V353" s="109">
        <f t="shared" si="137"/>
      </c>
      <c r="W353" s="106">
        <f t="shared" si="138"/>
        <v>7.178</v>
      </c>
      <c r="X353" s="86">
        <f t="shared" si="139"/>
        <v>-0.17799999999999994</v>
      </c>
      <c r="Y353" s="18">
        <f t="shared" si="133"/>
        <v>-0.00023184507353324335</v>
      </c>
      <c r="Z353" s="1" t="str">
        <f t="shared" si="134"/>
        <v> </v>
      </c>
    </row>
    <row r="354" spans="8:26" ht="12.75">
      <c r="H354" s="86">
        <f t="shared" si="144"/>
        <v>6.059999999999959</v>
      </c>
      <c r="I354" s="87">
        <f t="shared" si="130"/>
        <v>0.7824726241662833</v>
      </c>
      <c r="J354" s="88">
        <f t="shared" si="140"/>
        <v>7</v>
      </c>
      <c r="K354" s="3">
        <f t="shared" si="135"/>
      </c>
      <c r="M354" s="101">
        <f t="shared" si="141"/>
        <v>7.2</v>
      </c>
      <c r="N354" s="101">
        <f t="shared" si="142"/>
        <v>-0.20000000000000018</v>
      </c>
      <c r="O354" s="18">
        <f t="shared" si="143"/>
        <v>0.00041317869835921783</v>
      </c>
      <c r="P354" s="1" t="str">
        <f t="shared" si="131"/>
        <v> </v>
      </c>
      <c r="S354" s="86">
        <f t="shared" si="145"/>
        <v>6.059999999999959</v>
      </c>
      <c r="T354" s="87">
        <f t="shared" si="132"/>
        <v>0.7824726241662833</v>
      </c>
      <c r="U354" s="111">
        <f t="shared" si="136"/>
        <v>7</v>
      </c>
      <c r="V354" s="109">
        <f t="shared" si="137"/>
      </c>
      <c r="W354" s="106">
        <f t="shared" si="138"/>
        <v>7.155</v>
      </c>
      <c r="X354" s="86">
        <f t="shared" si="139"/>
        <v>-0.15500000000000025</v>
      </c>
      <c r="Y354" s="18">
        <f t="shared" si="133"/>
        <v>-0.00020281144794864758</v>
      </c>
      <c r="Z354" s="1" t="str">
        <f t="shared" si="134"/>
        <v> </v>
      </c>
    </row>
    <row r="355" spans="8:26" ht="12.75">
      <c r="H355" s="86">
        <f t="shared" si="144"/>
        <v>6.079999999999958</v>
      </c>
      <c r="I355" s="87">
        <f t="shared" si="130"/>
        <v>0.7839035792727319</v>
      </c>
      <c r="J355" s="88">
        <f t="shared" si="140"/>
        <v>7</v>
      </c>
      <c r="K355" s="3">
        <f t="shared" si="135"/>
      </c>
      <c r="M355" s="101">
        <f t="shared" si="141"/>
        <v>7.1</v>
      </c>
      <c r="N355" s="101">
        <f t="shared" si="142"/>
        <v>-0.09999999999999964</v>
      </c>
      <c r="O355" s="18">
        <f t="shared" si="143"/>
        <v>0.0003518360538006249</v>
      </c>
      <c r="P355" s="1" t="str">
        <f t="shared" si="131"/>
        <v> </v>
      </c>
      <c r="S355" s="86">
        <f t="shared" si="145"/>
        <v>6.079999999999958</v>
      </c>
      <c r="T355" s="87">
        <f t="shared" si="132"/>
        <v>0.7839035792727319</v>
      </c>
      <c r="U355" s="111">
        <f t="shared" si="136"/>
        <v>7</v>
      </c>
      <c r="V355" s="109">
        <f t="shared" si="137"/>
      </c>
      <c r="W355" s="106">
        <f t="shared" si="138"/>
        <v>7.131</v>
      </c>
      <c r="X355" s="86">
        <f t="shared" si="139"/>
        <v>-0.13100000000000023</v>
      </c>
      <c r="Y355" s="18">
        <f t="shared" si="133"/>
        <v>-0.00017377782236671635</v>
      </c>
      <c r="Z355" s="1" t="str">
        <f t="shared" si="134"/>
        <v> </v>
      </c>
    </row>
    <row r="356" spans="8:26" ht="12.75">
      <c r="H356" s="86">
        <f t="shared" si="144"/>
        <v>6.099999999999958</v>
      </c>
      <c r="I356" s="87">
        <f t="shared" si="130"/>
        <v>0.785329835010764</v>
      </c>
      <c r="J356" s="88">
        <f t="shared" si="140"/>
        <v>7</v>
      </c>
      <c r="K356" s="3">
        <f t="shared" si="135"/>
      </c>
      <c r="M356" s="101">
        <f t="shared" si="141"/>
        <v>7.1</v>
      </c>
      <c r="N356" s="101">
        <f t="shared" si="142"/>
        <v>-0.09999999999999964</v>
      </c>
      <c r="O356" s="18">
        <f t="shared" si="143"/>
        <v>0.0002904934092393674</v>
      </c>
      <c r="P356" s="1" t="str">
        <f t="shared" si="131"/>
        <v> </v>
      </c>
      <c r="S356" s="86">
        <f t="shared" si="145"/>
        <v>6.099999999999958</v>
      </c>
      <c r="T356" s="87">
        <f t="shared" si="132"/>
        <v>0.785329835010764</v>
      </c>
      <c r="U356" s="111">
        <f t="shared" si="136"/>
        <v>7</v>
      </c>
      <c r="V356" s="109">
        <f t="shared" si="137"/>
      </c>
      <c r="W356" s="106">
        <f t="shared" si="138"/>
        <v>7.108</v>
      </c>
      <c r="X356" s="86">
        <f t="shared" si="139"/>
        <v>-0.10799999999999965</v>
      </c>
      <c r="Y356" s="18">
        <f t="shared" si="133"/>
        <v>-0.0001447441967812324</v>
      </c>
      <c r="Z356" s="1" t="str">
        <f t="shared" si="134"/>
        <v> </v>
      </c>
    </row>
    <row r="357" spans="8:26" ht="12.75">
      <c r="H357" s="86">
        <f t="shared" si="144"/>
        <v>6.1199999999999575</v>
      </c>
      <c r="I357" s="87">
        <f t="shared" si="130"/>
        <v>0.7867514221455582</v>
      </c>
      <c r="J357" s="88">
        <f t="shared" si="140"/>
        <v>7</v>
      </c>
      <c r="K357" s="3">
        <f t="shared" si="135"/>
      </c>
      <c r="M357" s="101">
        <f t="shared" si="141"/>
        <v>7.1</v>
      </c>
      <c r="N357" s="101">
        <f t="shared" si="142"/>
        <v>-0.09999999999999964</v>
      </c>
      <c r="O357" s="18">
        <f t="shared" si="143"/>
        <v>0.00022915076467988627</v>
      </c>
      <c r="P357" s="1" t="str">
        <f t="shared" si="131"/>
        <v> </v>
      </c>
      <c r="S357" s="86">
        <f t="shared" si="145"/>
        <v>6.1199999999999575</v>
      </c>
      <c r="T357" s="87">
        <f t="shared" si="132"/>
        <v>0.7867514221455582</v>
      </c>
      <c r="U357" s="111">
        <f t="shared" si="136"/>
        <v>7</v>
      </c>
      <c r="V357" s="109">
        <f t="shared" si="137"/>
      </c>
      <c r="W357" s="106">
        <f t="shared" si="138"/>
        <v>7.085</v>
      </c>
      <c r="X357" s="86">
        <f t="shared" si="139"/>
        <v>-0.08499999999999996</v>
      </c>
      <c r="Y357" s="18">
        <f t="shared" si="133"/>
        <v>-0.00011571057119752481</v>
      </c>
      <c r="Z357" s="1" t="str">
        <f t="shared" si="134"/>
        <v> </v>
      </c>
    </row>
    <row r="358" spans="8:26" ht="12.75">
      <c r="H358" s="86">
        <f t="shared" si="144"/>
        <v>6.139999999999957</v>
      </c>
      <c r="I358" s="87">
        <f t="shared" si="130"/>
        <v>0.7881683711411647</v>
      </c>
      <c r="J358" s="88">
        <f t="shared" si="140"/>
        <v>7</v>
      </c>
      <c r="K358" s="3">
        <f t="shared" si="135"/>
      </c>
      <c r="M358" s="101">
        <f t="shared" si="141"/>
        <v>7.1</v>
      </c>
      <c r="N358" s="101">
        <f t="shared" si="142"/>
        <v>-0.09999999999999964</v>
      </c>
      <c r="O358" s="18">
        <f t="shared" si="143"/>
        <v>0.00016780812012040514</v>
      </c>
      <c r="P358" s="1" t="str">
        <f t="shared" si="131"/>
        <v> </v>
      </c>
      <c r="S358" s="86">
        <f t="shared" si="145"/>
        <v>6.139999999999957</v>
      </c>
      <c r="T358" s="87">
        <f t="shared" si="132"/>
        <v>0.7881683711411647</v>
      </c>
      <c r="U358" s="111">
        <f t="shared" si="136"/>
        <v>7</v>
      </c>
      <c r="V358" s="109">
        <f t="shared" si="137"/>
      </c>
      <c r="W358" s="106">
        <f t="shared" si="138"/>
        <v>7.062</v>
      </c>
      <c r="X358" s="86">
        <f t="shared" si="139"/>
        <v>-0.06200000000000028</v>
      </c>
      <c r="Y358" s="18">
        <f t="shared" si="133"/>
        <v>-8.667694561115269E-05</v>
      </c>
      <c r="Z358" s="1" t="str">
        <f t="shared" si="134"/>
        <v> </v>
      </c>
    </row>
    <row r="359" spans="8:26" ht="12.75">
      <c r="H359" s="86">
        <f t="shared" si="144"/>
        <v>6.159999999999957</v>
      </c>
      <c r="I359" s="87">
        <f t="shared" si="130"/>
        <v>0.7895807121644224</v>
      </c>
      <c r="J359" s="88">
        <f t="shared" si="140"/>
        <v>7</v>
      </c>
      <c r="K359" s="3">
        <f t="shared" si="135"/>
      </c>
      <c r="M359" s="101">
        <f t="shared" si="141"/>
        <v>7</v>
      </c>
      <c r="N359" s="101">
        <f t="shared" si="142"/>
        <v>0</v>
      </c>
      <c r="O359" s="18">
        <f t="shared" si="143"/>
        <v>0.000106465475560924</v>
      </c>
      <c r="P359" s="1" t="str">
        <f t="shared" si="131"/>
        <v> </v>
      </c>
      <c r="S359" s="86">
        <f t="shared" si="145"/>
        <v>6.159999999999957</v>
      </c>
      <c r="T359" s="87">
        <f t="shared" si="132"/>
        <v>0.7895807121644224</v>
      </c>
      <c r="U359" s="111">
        <f t="shared" si="136"/>
        <v>7</v>
      </c>
      <c r="V359" s="109">
        <f t="shared" si="137"/>
      </c>
      <c r="W359" s="106">
        <f t="shared" si="138"/>
        <v>7.039</v>
      </c>
      <c r="X359" s="86">
        <f t="shared" si="139"/>
        <v>-0.0389999999999997</v>
      </c>
      <c r="Y359" s="18">
        <f t="shared" si="133"/>
        <v>-5.76433200274451E-05</v>
      </c>
      <c r="Z359" s="1" t="str">
        <f t="shared" si="134"/>
        <v> </v>
      </c>
    </row>
    <row r="360" spans="8:26" ht="12.75">
      <c r="H360" s="86">
        <f t="shared" si="144"/>
        <v>6.179999999999956</v>
      </c>
      <c r="I360" s="87">
        <f t="shared" si="130"/>
        <v>0.7909884750888128</v>
      </c>
      <c r="J360" s="88">
        <f t="shared" si="140"/>
        <v>7</v>
      </c>
      <c r="K360" s="3">
        <f t="shared" si="135"/>
      </c>
      <c r="M360" s="101">
        <f t="shared" si="141"/>
        <v>7</v>
      </c>
      <c r="N360" s="101">
        <f t="shared" si="142"/>
        <v>0</v>
      </c>
      <c r="O360" s="18">
        <f t="shared" si="143"/>
        <v>4.51228310005547E-05</v>
      </c>
      <c r="P360" s="1" t="str">
        <f t="shared" si="131"/>
        <v> </v>
      </c>
      <c r="S360" s="86">
        <f t="shared" si="145"/>
        <v>6.179999999999956</v>
      </c>
      <c r="T360" s="87">
        <f t="shared" si="132"/>
        <v>0.7909884750888128</v>
      </c>
      <c r="U360" s="111">
        <f t="shared" si="136"/>
        <v>7</v>
      </c>
      <c r="V360" s="109">
        <f t="shared" si="137"/>
      </c>
      <c r="W360" s="106">
        <f t="shared" si="138"/>
        <v>7.016</v>
      </c>
      <c r="X360" s="86">
        <f t="shared" si="139"/>
        <v>-0.016000000000000014</v>
      </c>
      <c r="Y360" s="18">
        <f t="shared" si="133"/>
        <v>-2.860969444284933E-05</v>
      </c>
      <c r="Z360" s="1" t="str">
        <f t="shared" si="134"/>
        <v> </v>
      </c>
    </row>
    <row r="361" spans="8:26" ht="12.75">
      <c r="H361" s="86">
        <f t="shared" si="144"/>
        <v>6.199999999999956</v>
      </c>
      <c r="I361" s="87">
        <f t="shared" si="130"/>
        <v>0.7923916894982508</v>
      </c>
      <c r="J361" s="88">
        <f t="shared" si="140"/>
        <v>7</v>
      </c>
      <c r="K361" s="3">
        <f t="shared" si="135"/>
      </c>
      <c r="M361" s="101">
        <f t="shared" si="141"/>
        <v>7</v>
      </c>
      <c r="N361" s="101">
        <f t="shared" si="142"/>
        <v>0</v>
      </c>
      <c r="O361" s="18">
        <f t="shared" si="143"/>
        <v>1.621981355981461E-05</v>
      </c>
      <c r="P361" s="1" t="str">
        <f t="shared" si="131"/>
        <v> </v>
      </c>
      <c r="S361" s="86">
        <f t="shared" si="145"/>
        <v>6.199999999999956</v>
      </c>
      <c r="T361" s="87">
        <f t="shared" si="132"/>
        <v>0.7923916894982508</v>
      </c>
      <c r="U361" s="111">
        <f t="shared" si="136"/>
        <v>7</v>
      </c>
      <c r="V361" s="109">
        <f t="shared" si="137"/>
      </c>
      <c r="W361" s="106">
        <f t="shared" si="138"/>
        <v>6.993</v>
      </c>
      <c r="X361" s="86">
        <f t="shared" si="139"/>
        <v>0.006999999999999673</v>
      </c>
      <c r="Y361" s="18">
        <f t="shared" si="133"/>
        <v>4.239311399700796E-07</v>
      </c>
      <c r="Z361" s="1" t="str">
        <f t="shared" si="134"/>
        <v> </v>
      </c>
    </row>
    <row r="362" spans="8:26" ht="12.75">
      <c r="H362" s="86">
        <f t="shared" si="144"/>
        <v>6.219999999999955</v>
      </c>
      <c r="I362" s="87">
        <f t="shared" si="130"/>
        <v>0.7937903846908155</v>
      </c>
      <c r="J362" s="88">
        <f t="shared" si="140"/>
        <v>7</v>
      </c>
      <c r="K362" s="3">
        <f t="shared" si="135"/>
      </c>
      <c r="M362" s="101">
        <f t="shared" si="141"/>
        <v>7</v>
      </c>
      <c r="N362" s="101">
        <f t="shared" si="142"/>
        <v>0</v>
      </c>
      <c r="O362" s="18">
        <f t="shared" si="143"/>
        <v>7.756245811840756E-05</v>
      </c>
      <c r="P362" s="1" t="str">
        <f t="shared" si="131"/>
        <v> </v>
      </c>
      <c r="S362" s="86">
        <f t="shared" si="145"/>
        <v>6.219999999999955</v>
      </c>
      <c r="T362" s="87">
        <f t="shared" si="132"/>
        <v>0.7937903846908155</v>
      </c>
      <c r="U362" s="111">
        <f t="shared" si="136"/>
        <v>7</v>
      </c>
      <c r="V362" s="109">
        <f t="shared" si="137"/>
      </c>
      <c r="W362" s="106">
        <f t="shared" si="138"/>
        <v>6.971</v>
      </c>
      <c r="X362" s="86">
        <f t="shared" si="139"/>
        <v>0.028999999999999915</v>
      </c>
      <c r="Y362" s="18">
        <f t="shared" si="133"/>
        <v>2.9457556724565848E-05</v>
      </c>
      <c r="Z362" s="1" t="str">
        <f t="shared" si="134"/>
        <v> </v>
      </c>
    </row>
    <row r="363" spans="8:26" ht="12.75">
      <c r="H363" s="86">
        <f t="shared" si="144"/>
        <v>6.239999999999955</v>
      </c>
      <c r="I363" s="87">
        <f t="shared" si="130"/>
        <v>0.7951845896824209</v>
      </c>
      <c r="J363" s="88">
        <f t="shared" si="140"/>
        <v>7</v>
      </c>
      <c r="K363" s="3">
        <f t="shared" si="135"/>
      </c>
      <c r="M363" s="101">
        <f t="shared" si="141"/>
        <v>6.9</v>
      </c>
      <c r="N363" s="101">
        <f t="shared" si="142"/>
        <v>0.09999999999999964</v>
      </c>
      <c r="O363" s="18">
        <f t="shared" si="143"/>
        <v>0.00013890510267966505</v>
      </c>
      <c r="P363" s="1" t="str">
        <f t="shared" si="131"/>
        <v> </v>
      </c>
      <c r="S363" s="86">
        <f t="shared" si="145"/>
        <v>6.239999999999955</v>
      </c>
      <c r="T363" s="87">
        <f t="shared" si="132"/>
        <v>0.7951845896824209</v>
      </c>
      <c r="U363" s="111">
        <f t="shared" si="136"/>
        <v>7</v>
      </c>
      <c r="V363" s="109">
        <f t="shared" si="137"/>
      </c>
      <c r="W363" s="106">
        <f t="shared" si="138"/>
        <v>6.949</v>
      </c>
      <c r="X363" s="86">
        <f t="shared" si="139"/>
        <v>0.051000000000000156</v>
      </c>
      <c r="Y363" s="18">
        <f t="shared" si="133"/>
        <v>5.8491182310049794E-05</v>
      </c>
      <c r="Z363" s="1" t="str">
        <f t="shared" si="134"/>
        <v> </v>
      </c>
    </row>
    <row r="364" spans="8:26" ht="12.75">
      <c r="H364" s="86">
        <f t="shared" si="144"/>
        <v>6.2599999999999545</v>
      </c>
      <c r="I364" s="87">
        <f t="shared" si="130"/>
        <v>0.7965743332104265</v>
      </c>
      <c r="J364" s="88">
        <f t="shared" si="140"/>
        <v>7</v>
      </c>
      <c r="K364" s="3">
        <f t="shared" si="135"/>
      </c>
      <c r="M364" s="101">
        <f t="shared" si="141"/>
        <v>6.9</v>
      </c>
      <c r="N364" s="101">
        <f t="shared" si="142"/>
        <v>0.09999999999999964</v>
      </c>
      <c r="O364" s="18">
        <f t="shared" si="143"/>
        <v>0.000200247747238258</v>
      </c>
      <c r="P364" s="1" t="str">
        <f t="shared" si="131"/>
        <v> </v>
      </c>
      <c r="S364" s="86">
        <f t="shared" si="145"/>
        <v>6.2599999999999545</v>
      </c>
      <c r="T364" s="87">
        <f t="shared" si="132"/>
        <v>0.7965743332104265</v>
      </c>
      <c r="U364" s="111">
        <f t="shared" si="136"/>
        <v>7</v>
      </c>
      <c r="V364" s="109">
        <f t="shared" si="137"/>
      </c>
      <c r="W364" s="106">
        <f t="shared" si="138"/>
        <v>6.927</v>
      </c>
      <c r="X364" s="86">
        <f t="shared" si="139"/>
        <v>0.0730000000000004</v>
      </c>
      <c r="Y364" s="18">
        <f t="shared" si="133"/>
        <v>8.752480789375738E-05</v>
      </c>
      <c r="Z364" s="1" t="str">
        <f t="shared" si="134"/>
        <v> </v>
      </c>
    </row>
    <row r="365" spans="8:26" ht="12.75">
      <c r="H365" s="86">
        <f t="shared" si="144"/>
        <v>6.279999999999954</v>
      </c>
      <c r="I365" s="87">
        <f t="shared" si="130"/>
        <v>0.797959643737193</v>
      </c>
      <c r="J365" s="88">
        <f t="shared" si="140"/>
        <v>7</v>
      </c>
      <c r="K365" s="3">
        <f t="shared" si="135"/>
      </c>
      <c r="M365" s="101">
        <f t="shared" si="141"/>
        <v>6.9</v>
      </c>
      <c r="N365" s="101">
        <f t="shared" si="142"/>
        <v>0.09999999999999964</v>
      </c>
      <c r="O365" s="18">
        <f t="shared" si="143"/>
        <v>0.0002615903917986273</v>
      </c>
      <c r="P365" s="1" t="str">
        <f t="shared" si="131"/>
        <v> </v>
      </c>
      <c r="S365" s="86">
        <f t="shared" si="145"/>
        <v>6.279999999999954</v>
      </c>
      <c r="T365" s="87">
        <f t="shared" si="132"/>
        <v>0.797959643737193</v>
      </c>
      <c r="U365" s="111">
        <f t="shared" si="136"/>
        <v>7</v>
      </c>
      <c r="V365" s="109">
        <f t="shared" si="137"/>
      </c>
      <c r="W365" s="106">
        <f t="shared" si="138"/>
        <v>6.905</v>
      </c>
      <c r="X365" s="86">
        <f t="shared" si="139"/>
        <v>0.09499999999999975</v>
      </c>
      <c r="Y365" s="18">
        <f t="shared" si="133"/>
        <v>0.00011655843347835315</v>
      </c>
      <c r="Z365" s="1" t="str">
        <f t="shared" si="134"/>
        <v> </v>
      </c>
    </row>
    <row r="366" spans="8:26" ht="12.75">
      <c r="H366" s="86">
        <f t="shared" si="144"/>
        <v>6.299999999999954</v>
      </c>
      <c r="I366" s="87">
        <f t="shared" si="130"/>
        <v>0.7993405494535785</v>
      </c>
      <c r="J366" s="88">
        <f t="shared" si="140"/>
        <v>7</v>
      </c>
      <c r="K366" s="3">
        <f t="shared" si="135"/>
      </c>
      <c r="M366" s="101">
        <f t="shared" si="141"/>
        <v>6.9</v>
      </c>
      <c r="N366" s="101">
        <f t="shared" si="142"/>
        <v>0.09999999999999964</v>
      </c>
      <c r="O366" s="18">
        <f t="shared" si="143"/>
        <v>0.00032293303635810844</v>
      </c>
      <c r="P366" s="1" t="str">
        <f t="shared" si="131"/>
        <v> </v>
      </c>
      <c r="S366" s="86">
        <f t="shared" si="145"/>
        <v>6.299999999999954</v>
      </c>
      <c r="T366" s="87">
        <f t="shared" si="132"/>
        <v>0.7993405494535785</v>
      </c>
      <c r="U366" s="111">
        <f t="shared" si="136"/>
        <v>7</v>
      </c>
      <c r="V366" s="109">
        <f t="shared" si="137"/>
      </c>
      <c r="W366" s="106">
        <f t="shared" si="138"/>
        <v>6.883</v>
      </c>
      <c r="X366" s="86">
        <f t="shared" si="139"/>
        <v>0.11699999999999999</v>
      </c>
      <c r="Y366" s="18">
        <f t="shared" si="133"/>
        <v>0.00014559205906206074</v>
      </c>
      <c r="Z366" s="1" t="str">
        <f t="shared" si="134"/>
        <v> </v>
      </c>
    </row>
    <row r="367" spans="8:26" ht="12.75">
      <c r="H367" s="86">
        <f t="shared" si="144"/>
        <v>6.319999999999953</v>
      </c>
      <c r="I367" s="87">
        <f t="shared" si="130"/>
        <v>0.8007170782823818</v>
      </c>
      <c r="J367" s="88">
        <f t="shared" si="140"/>
        <v>7</v>
      </c>
      <c r="K367" s="3">
        <f t="shared" si="135"/>
      </c>
      <c r="M367" s="101">
        <f t="shared" si="141"/>
        <v>6.9</v>
      </c>
      <c r="N367" s="101">
        <f t="shared" si="142"/>
        <v>0.09999999999999964</v>
      </c>
      <c r="O367" s="18">
        <f t="shared" si="143"/>
        <v>0.00038427568091847775</v>
      </c>
      <c r="P367" s="1" t="str">
        <f t="shared" si="131"/>
        <v> </v>
      </c>
      <c r="S367" s="86">
        <f t="shared" si="145"/>
        <v>6.319999999999953</v>
      </c>
      <c r="T367" s="87">
        <f t="shared" si="132"/>
        <v>0.8007170782823818</v>
      </c>
      <c r="U367" s="111">
        <f t="shared" si="136"/>
        <v>7</v>
      </c>
      <c r="V367" s="109">
        <f t="shared" si="137"/>
      </c>
      <c r="W367" s="106">
        <f t="shared" si="138"/>
        <v>6.861</v>
      </c>
      <c r="X367" s="86">
        <f t="shared" si="139"/>
        <v>0.13900000000000023</v>
      </c>
      <c r="Y367" s="18">
        <f t="shared" si="133"/>
        <v>0.0001746256846475447</v>
      </c>
      <c r="Z367" s="1" t="str">
        <f t="shared" si="134"/>
        <v> </v>
      </c>
    </row>
    <row r="368" spans="8:26" ht="12.75">
      <c r="H368" s="86">
        <f t="shared" si="144"/>
        <v>6.339999999999953</v>
      </c>
      <c r="I368" s="87">
        <f t="shared" si="130"/>
        <v>0.8020892578817295</v>
      </c>
      <c r="J368" s="88">
        <f t="shared" si="140"/>
        <v>7</v>
      </c>
      <c r="K368" s="3">
        <f t="shared" si="135"/>
      </c>
      <c r="M368" s="101">
        <f t="shared" si="141"/>
        <v>6.8</v>
      </c>
      <c r="N368" s="101">
        <f t="shared" si="142"/>
        <v>0.20000000000000018</v>
      </c>
      <c r="O368" s="18">
        <f t="shared" si="143"/>
        <v>0.00044561832547884705</v>
      </c>
      <c r="P368" s="1" t="str">
        <f t="shared" si="131"/>
        <v> </v>
      </c>
      <c r="S368" s="86">
        <f t="shared" si="145"/>
        <v>6.339999999999953</v>
      </c>
      <c r="T368" s="87">
        <f t="shared" si="132"/>
        <v>0.8020892578817295</v>
      </c>
      <c r="U368" s="111">
        <f t="shared" si="136"/>
        <v>7</v>
      </c>
      <c r="V368" s="109">
        <f t="shared" si="137"/>
      </c>
      <c r="W368" s="106">
        <f t="shared" si="138"/>
        <v>6.839</v>
      </c>
      <c r="X368" s="86">
        <f t="shared" si="139"/>
        <v>0.1609999999999996</v>
      </c>
      <c r="Y368" s="18">
        <f t="shared" si="133"/>
        <v>0.00020365931023214046</v>
      </c>
      <c r="Z368" s="1" t="str">
        <f t="shared" si="134"/>
        <v> </v>
      </c>
    </row>
    <row r="369" spans="8:26" ht="12.75">
      <c r="H369" s="86">
        <f t="shared" si="144"/>
        <v>6.359999999999952</v>
      </c>
      <c r="I369" s="87">
        <f t="shared" si="130"/>
        <v>0.8034571156484106</v>
      </c>
      <c r="J369" s="88">
        <f t="shared" si="140"/>
        <v>7</v>
      </c>
      <c r="K369" s="3">
        <f t="shared" si="135"/>
      </c>
      <c r="M369" s="101">
        <f t="shared" si="141"/>
        <v>6.8</v>
      </c>
      <c r="N369" s="101">
        <f t="shared" si="142"/>
        <v>0.20000000000000018</v>
      </c>
      <c r="O369" s="18">
        <f t="shared" si="143"/>
        <v>0.00050696097003744</v>
      </c>
      <c r="P369" s="1" t="str">
        <f t="shared" si="131"/>
        <v>Careful!</v>
      </c>
      <c r="S369" s="86">
        <f t="shared" si="145"/>
        <v>6.359999999999952</v>
      </c>
      <c r="T369" s="87">
        <f t="shared" si="132"/>
        <v>0.8034571156484106</v>
      </c>
      <c r="U369" s="111">
        <f t="shared" si="136"/>
        <v>7</v>
      </c>
      <c r="V369" s="109">
        <f t="shared" si="137"/>
      </c>
      <c r="W369" s="106">
        <f t="shared" si="138"/>
        <v>6.818</v>
      </c>
      <c r="X369" s="86">
        <f t="shared" si="139"/>
        <v>0.18200000000000038</v>
      </c>
      <c r="Y369" s="18">
        <f t="shared" si="133"/>
        <v>0.00023269293581495987</v>
      </c>
      <c r="Z369" s="1" t="str">
        <f t="shared" si="134"/>
        <v> </v>
      </c>
    </row>
    <row r="370" spans="8:26" ht="12.75">
      <c r="H370" s="86">
        <f t="shared" si="144"/>
        <v>6.379999999999952</v>
      </c>
      <c r="I370" s="87">
        <f t="shared" si="130"/>
        <v>0.804820678721159</v>
      </c>
      <c r="J370" s="88">
        <f t="shared" si="140"/>
        <v>7</v>
      </c>
      <c r="K370" s="3">
        <f t="shared" si="135"/>
      </c>
      <c r="M370" s="101">
        <f t="shared" si="141"/>
        <v>6.8</v>
      </c>
      <c r="N370" s="101">
        <f t="shared" si="142"/>
        <v>0.20000000000000018</v>
      </c>
      <c r="O370" s="18">
        <f t="shared" si="143"/>
        <v>0.0005683036145969211</v>
      </c>
      <c r="P370" s="1" t="str">
        <f t="shared" si="131"/>
        <v>Careful!</v>
      </c>
      <c r="S370" s="86">
        <f t="shared" si="145"/>
        <v>6.379999999999952</v>
      </c>
      <c r="T370" s="87">
        <f t="shared" si="132"/>
        <v>0.804820678721159</v>
      </c>
      <c r="U370" s="111">
        <f t="shared" si="136"/>
        <v>7</v>
      </c>
      <c r="V370" s="109">
        <f t="shared" si="137"/>
      </c>
      <c r="W370" s="106">
        <f t="shared" si="138"/>
        <v>6.796</v>
      </c>
      <c r="X370" s="86">
        <f t="shared" si="139"/>
        <v>0.20399999999999974</v>
      </c>
      <c r="Y370" s="18">
        <f t="shared" si="133"/>
        <v>0.00026172656139866746</v>
      </c>
      <c r="Z370" s="1" t="str">
        <f t="shared" si="134"/>
        <v> </v>
      </c>
    </row>
    <row r="371" spans="8:26" ht="12.75">
      <c r="H371" s="86">
        <f t="shared" si="144"/>
        <v>6.3999999999999515</v>
      </c>
      <c r="I371" s="87">
        <f t="shared" si="130"/>
        <v>0.8061799739838839</v>
      </c>
      <c r="J371" s="88">
        <f t="shared" si="140"/>
        <v>7</v>
      </c>
      <c r="K371" s="3">
        <f t="shared" si="135"/>
      </c>
      <c r="M371" s="101">
        <f t="shared" si="141"/>
        <v>6.8</v>
      </c>
      <c r="N371" s="101">
        <f t="shared" si="142"/>
        <v>0.20000000000000018</v>
      </c>
      <c r="O371" s="18">
        <f t="shared" si="143"/>
        <v>0.0006296462591572904</v>
      </c>
      <c r="P371" s="1" t="str">
        <f t="shared" si="131"/>
        <v>Careful!</v>
      </c>
      <c r="S371" s="86">
        <f t="shared" si="145"/>
        <v>6.3999999999999515</v>
      </c>
      <c r="T371" s="87">
        <f t="shared" si="132"/>
        <v>0.8061799739838839</v>
      </c>
      <c r="U371" s="111">
        <f t="shared" si="136"/>
        <v>7</v>
      </c>
      <c r="V371" s="109">
        <f t="shared" si="137"/>
      </c>
      <c r="W371" s="106">
        <f t="shared" si="138"/>
        <v>6.775</v>
      </c>
      <c r="X371" s="86">
        <f t="shared" si="139"/>
        <v>0.22499999999999964</v>
      </c>
      <c r="Y371" s="18">
        <f t="shared" si="133"/>
        <v>0.0002907601869832632</v>
      </c>
      <c r="Z371" s="1" t="str">
        <f t="shared" si="134"/>
        <v> </v>
      </c>
    </row>
    <row r="372" spans="8:26" ht="12.75">
      <c r="H372" s="86">
        <f t="shared" si="144"/>
        <v>6.419999999999951</v>
      </c>
      <c r="I372" s="87">
        <f aca="true" t="shared" si="146" ref="I372:I435">LOG(H372)</f>
        <v>0.8075350280688499</v>
      </c>
      <c r="J372" s="88">
        <f t="shared" si="140"/>
        <v>7</v>
      </c>
      <c r="K372" s="3">
        <f t="shared" si="135"/>
      </c>
      <c r="M372" s="101">
        <f t="shared" si="141"/>
        <v>6.8</v>
      </c>
      <c r="N372" s="101">
        <f t="shared" si="142"/>
        <v>0.20000000000000018</v>
      </c>
      <c r="O372" s="18">
        <f t="shared" si="143"/>
        <v>0.0006909889037167716</v>
      </c>
      <c r="P372" s="1" t="str">
        <f aca="true" t="shared" si="147" ref="P372:P435">IF(O372&gt;0.0005,"Careful!"," ")</f>
        <v>Careful!</v>
      </c>
      <c r="S372" s="86">
        <f t="shared" si="145"/>
        <v>6.419999999999951</v>
      </c>
      <c r="T372" s="87">
        <f aca="true" t="shared" si="148" ref="T372:T435">LOG(S372)</f>
        <v>0.8075350280688499</v>
      </c>
      <c r="U372" s="111">
        <f t="shared" si="136"/>
        <v>7.5</v>
      </c>
      <c r="V372" s="109">
        <f t="shared" si="137"/>
      </c>
      <c r="W372" s="106">
        <f t="shared" si="138"/>
        <v>6.754</v>
      </c>
      <c r="X372" s="86">
        <f t="shared" si="139"/>
        <v>0.24600000000000044</v>
      </c>
      <c r="Y372" s="18">
        <f aca="true" t="shared" si="149" ref="Y372:Y435">((10^(T372+0.00009*U372))-(S372+0.009))</f>
        <v>0.0009860108436425818</v>
      </c>
      <c r="Z372" s="1" t="str">
        <f aca="true" t="shared" si="150" ref="Z372:Z435">IF(Y372&gt;=0.0005,"Careful!"," ")</f>
        <v>Careful!</v>
      </c>
    </row>
    <row r="373" spans="8:26" ht="12.75">
      <c r="H373" s="86">
        <f t="shared" si="144"/>
        <v>6.439999999999951</v>
      </c>
      <c r="I373" s="87">
        <f t="shared" si="146"/>
        <v>0.8088858673598087</v>
      </c>
      <c r="J373" s="88">
        <f t="shared" si="140"/>
        <v>7</v>
      </c>
      <c r="K373" s="3">
        <f t="shared" si="135"/>
      </c>
      <c r="M373" s="101">
        <f t="shared" si="141"/>
        <v>6.7</v>
      </c>
      <c r="N373" s="101">
        <f t="shared" si="142"/>
        <v>0.2999999999999998</v>
      </c>
      <c r="O373" s="18">
        <f t="shared" si="143"/>
        <v>0.0007523315482771409</v>
      </c>
      <c r="P373" s="1" t="str">
        <f t="shared" si="147"/>
        <v>Careful!</v>
      </c>
      <c r="S373" s="86">
        <f t="shared" si="145"/>
        <v>6.439999999999951</v>
      </c>
      <c r="T373" s="87">
        <f t="shared" si="148"/>
        <v>0.8088858673598087</v>
      </c>
      <c r="U373" s="111">
        <f t="shared" si="136"/>
        <v>7</v>
      </c>
      <c r="V373" s="109" t="str">
        <f t="shared" si="137"/>
        <v>Yes</v>
      </c>
      <c r="W373" s="106">
        <f t="shared" si="138"/>
        <v>6.733</v>
      </c>
      <c r="X373" s="86">
        <f t="shared" si="139"/>
        <v>0.26700000000000035</v>
      </c>
      <c r="Y373" s="18">
        <f t="shared" si="149"/>
        <v>0.00034882743815245476</v>
      </c>
      <c r="Z373" s="1" t="str">
        <f t="shared" si="150"/>
        <v> </v>
      </c>
    </row>
    <row r="374" spans="8:26" ht="12.75">
      <c r="H374" s="86">
        <f t="shared" si="144"/>
        <v>6.45999999999995</v>
      </c>
      <c r="I374" s="87">
        <f t="shared" si="146"/>
        <v>0.8102325179950808</v>
      </c>
      <c r="J374" s="88">
        <f t="shared" si="140"/>
        <v>7</v>
      </c>
      <c r="K374" s="3">
        <f aca="true" t="shared" si="151" ref="K374:K437">IF((J373-J374)&gt;=1,"Yes","")</f>
      </c>
      <c r="M374" s="101">
        <f t="shared" si="141"/>
        <v>6.7</v>
      </c>
      <c r="N374" s="101">
        <f t="shared" si="142"/>
        <v>0.2999999999999998</v>
      </c>
      <c r="O374" s="18">
        <f t="shared" si="143"/>
        <v>0.0008136741928383984</v>
      </c>
      <c r="P374" s="1" t="str">
        <f t="shared" si="147"/>
        <v>Careful!</v>
      </c>
      <c r="S374" s="86">
        <f t="shared" si="145"/>
        <v>6.45999999999995</v>
      </c>
      <c r="T374" s="87">
        <f t="shared" si="148"/>
        <v>0.8102325179950808</v>
      </c>
      <c r="U374" s="111">
        <f t="shared" si="136"/>
        <v>7</v>
      </c>
      <c r="V374" s="109">
        <f t="shared" si="137"/>
      </c>
      <c r="W374" s="106">
        <f t="shared" si="138"/>
        <v>6.712</v>
      </c>
      <c r="X374" s="86">
        <f t="shared" si="139"/>
        <v>0.28800000000000026</v>
      </c>
      <c r="Y374" s="18">
        <f t="shared" si="149"/>
        <v>0.0003778610637379387</v>
      </c>
      <c r="Z374" s="1" t="str">
        <f t="shared" si="150"/>
        <v> </v>
      </c>
    </row>
    <row r="375" spans="8:26" ht="12.75">
      <c r="H375" s="86">
        <f t="shared" si="144"/>
        <v>6.47999999999995</v>
      </c>
      <c r="I375" s="87">
        <f t="shared" si="146"/>
        <v>0.81157500587059</v>
      </c>
      <c r="J375" s="88">
        <f t="shared" si="140"/>
        <v>7</v>
      </c>
      <c r="K375" s="3">
        <f t="shared" si="151"/>
      </c>
      <c r="M375" s="101">
        <f t="shared" si="141"/>
        <v>6.7</v>
      </c>
      <c r="N375" s="101">
        <f t="shared" si="142"/>
        <v>0.2999999999999998</v>
      </c>
      <c r="O375" s="18">
        <f t="shared" si="143"/>
        <v>0.0008750168373969913</v>
      </c>
      <c r="P375" s="1" t="str">
        <f t="shared" si="147"/>
        <v>Careful!</v>
      </c>
      <c r="S375" s="86">
        <f t="shared" si="145"/>
        <v>6.47999999999995</v>
      </c>
      <c r="T375" s="87">
        <f t="shared" si="148"/>
        <v>0.81157500587059</v>
      </c>
      <c r="U375" s="111">
        <f t="shared" si="136"/>
        <v>7</v>
      </c>
      <c r="V375" s="109">
        <f t="shared" si="137"/>
      </c>
      <c r="W375" s="106">
        <f t="shared" si="138"/>
        <v>6.692</v>
      </c>
      <c r="X375" s="86">
        <f t="shared" si="139"/>
        <v>0.30799999999999983</v>
      </c>
      <c r="Y375" s="18">
        <f t="shared" si="149"/>
        <v>0.0004068946893207581</v>
      </c>
      <c r="Z375" s="1" t="str">
        <f t="shared" si="150"/>
        <v> </v>
      </c>
    </row>
    <row r="376" spans="8:26" ht="12.75">
      <c r="H376" s="86">
        <f t="shared" si="144"/>
        <v>6.499999999999949</v>
      </c>
      <c r="I376" s="87">
        <f t="shared" si="146"/>
        <v>0.8129133566428521</v>
      </c>
      <c r="J376" s="88">
        <f t="shared" si="140"/>
        <v>7</v>
      </c>
      <c r="K376" s="3">
        <f t="shared" si="151"/>
      </c>
      <c r="M376" s="101">
        <f t="shared" si="141"/>
        <v>6.7</v>
      </c>
      <c r="N376" s="101">
        <f t="shared" si="142"/>
        <v>0.2999999999999998</v>
      </c>
      <c r="O376" s="18">
        <f t="shared" si="143"/>
        <v>0.0009363594819564725</v>
      </c>
      <c r="P376" s="1" t="str">
        <f t="shared" si="147"/>
        <v>Careful!</v>
      </c>
      <c r="S376" s="86">
        <f t="shared" si="145"/>
        <v>6.499999999999949</v>
      </c>
      <c r="T376" s="87">
        <f t="shared" si="148"/>
        <v>0.8129133566428521</v>
      </c>
      <c r="U376" s="111">
        <f t="shared" si="136"/>
        <v>7</v>
      </c>
      <c r="V376" s="109">
        <f t="shared" si="137"/>
      </c>
      <c r="W376" s="106">
        <f t="shared" si="138"/>
        <v>6.671</v>
      </c>
      <c r="X376" s="86">
        <f t="shared" si="139"/>
        <v>0.32899999999999974</v>
      </c>
      <c r="Y376" s="18">
        <f t="shared" si="149"/>
        <v>0.0004359283149053539</v>
      </c>
      <c r="Z376" s="1" t="str">
        <f t="shared" si="150"/>
        <v> </v>
      </c>
    </row>
    <row r="377" spans="8:26" ht="12.75">
      <c r="H377" s="86">
        <f t="shared" si="144"/>
        <v>6.519999999999949</v>
      </c>
      <c r="I377" s="87">
        <f t="shared" si="146"/>
        <v>0.8142475957319169</v>
      </c>
      <c r="J377" s="88">
        <f t="shared" si="140"/>
        <v>7</v>
      </c>
      <c r="K377" s="3">
        <f t="shared" si="151"/>
      </c>
      <c r="M377" s="101">
        <f t="shared" si="141"/>
        <v>6.7</v>
      </c>
      <c r="N377" s="101">
        <f t="shared" si="142"/>
        <v>0.2999999999999998</v>
      </c>
      <c r="O377" s="18">
        <f t="shared" si="143"/>
        <v>0.0009977021265186181</v>
      </c>
      <c r="P377" s="1" t="str">
        <f t="shared" si="147"/>
        <v>Careful!</v>
      </c>
      <c r="S377" s="86">
        <f t="shared" si="145"/>
        <v>6.519999999999949</v>
      </c>
      <c r="T377" s="87">
        <f t="shared" si="148"/>
        <v>0.8142475957319169</v>
      </c>
      <c r="U377" s="111">
        <f t="shared" si="136"/>
        <v>7</v>
      </c>
      <c r="V377" s="109">
        <f t="shared" si="137"/>
      </c>
      <c r="W377" s="106">
        <f t="shared" si="138"/>
        <v>6.651</v>
      </c>
      <c r="X377" s="86">
        <f t="shared" si="139"/>
        <v>0.3490000000000002</v>
      </c>
      <c r="Y377" s="18">
        <f t="shared" si="149"/>
        <v>0.00046496194048994965</v>
      </c>
      <c r="Z377" s="1" t="str">
        <f t="shared" si="150"/>
        <v> </v>
      </c>
    </row>
    <row r="378" spans="8:26" ht="12.75">
      <c r="H378" s="86">
        <f t="shared" si="144"/>
        <v>6.5399999999999485</v>
      </c>
      <c r="I378" s="87">
        <f t="shared" si="146"/>
        <v>0.8155777483242639</v>
      </c>
      <c r="J378" s="88">
        <f t="shared" si="140"/>
        <v>7</v>
      </c>
      <c r="K378" s="3">
        <f t="shared" si="151"/>
      </c>
      <c r="M378" s="101">
        <f t="shared" si="141"/>
        <v>6.6</v>
      </c>
      <c r="N378" s="101">
        <f t="shared" si="142"/>
        <v>0.40000000000000036</v>
      </c>
      <c r="O378" s="18">
        <f t="shared" si="143"/>
        <v>0.001059044771077211</v>
      </c>
      <c r="P378" s="1" t="str">
        <f t="shared" si="147"/>
        <v>Careful!</v>
      </c>
      <c r="S378" s="86">
        <f t="shared" si="145"/>
        <v>6.5399999999999485</v>
      </c>
      <c r="T378" s="87">
        <f t="shared" si="148"/>
        <v>0.8155777483242639</v>
      </c>
      <c r="U378" s="111">
        <f t="shared" si="136"/>
        <v>7</v>
      </c>
      <c r="V378" s="109">
        <f t="shared" si="137"/>
      </c>
      <c r="W378" s="106">
        <f t="shared" si="138"/>
        <v>6.63</v>
      </c>
      <c r="X378" s="86">
        <f t="shared" si="139"/>
        <v>0.3700000000000001</v>
      </c>
      <c r="Y378" s="18">
        <f t="shared" si="149"/>
        <v>0.0004939955660745454</v>
      </c>
      <c r="Z378" s="1" t="str">
        <f t="shared" si="150"/>
        <v> </v>
      </c>
    </row>
    <row r="379" spans="8:26" ht="12.75">
      <c r="H379" s="86">
        <f t="shared" si="144"/>
        <v>6.559999999999948</v>
      </c>
      <c r="I379" s="87">
        <f t="shared" si="146"/>
        <v>0.8169038393756568</v>
      </c>
      <c r="J379" s="88">
        <f t="shared" si="140"/>
        <v>7</v>
      </c>
      <c r="K379" s="3">
        <f t="shared" si="151"/>
      </c>
      <c r="M379" s="101">
        <f t="shared" si="141"/>
        <v>6.6</v>
      </c>
      <c r="N379" s="101">
        <f t="shared" si="142"/>
        <v>0.40000000000000036</v>
      </c>
      <c r="O379" s="18">
        <f t="shared" si="143"/>
        <v>0.0011203874156366922</v>
      </c>
      <c r="P379" s="1" t="str">
        <f t="shared" si="147"/>
        <v>Careful!</v>
      </c>
      <c r="S379" s="86">
        <f t="shared" si="145"/>
        <v>6.559999999999948</v>
      </c>
      <c r="T379" s="87">
        <f t="shared" si="148"/>
        <v>0.8169038393756568</v>
      </c>
      <c r="U379" s="111">
        <f t="shared" si="136"/>
        <v>7</v>
      </c>
      <c r="V379" s="109">
        <f t="shared" si="137"/>
      </c>
      <c r="W379" s="106">
        <f t="shared" si="138"/>
        <v>6.61</v>
      </c>
      <c r="X379" s="86">
        <f t="shared" si="139"/>
        <v>0.3899999999999997</v>
      </c>
      <c r="Y379" s="18">
        <f t="shared" si="149"/>
        <v>0.000523029191658253</v>
      </c>
      <c r="Z379" s="1" t="str">
        <f t="shared" si="150"/>
        <v>Careful!</v>
      </c>
    </row>
    <row r="380" spans="8:26" ht="12.75">
      <c r="H380" s="86">
        <f t="shared" si="144"/>
        <v>6.579999999999948</v>
      </c>
      <c r="I380" s="87">
        <f t="shared" si="146"/>
        <v>0.818225893613952</v>
      </c>
      <c r="J380" s="88">
        <f t="shared" si="140"/>
        <v>7</v>
      </c>
      <c r="K380" s="3">
        <f t="shared" si="151"/>
      </c>
      <c r="M380" s="101">
        <f t="shared" si="141"/>
        <v>6.6</v>
      </c>
      <c r="N380" s="101">
        <f t="shared" si="142"/>
        <v>0.40000000000000036</v>
      </c>
      <c r="O380" s="18">
        <f t="shared" si="143"/>
        <v>0.0011817300601970615</v>
      </c>
      <c r="P380" s="1" t="str">
        <f t="shared" si="147"/>
        <v>Careful!</v>
      </c>
      <c r="S380" s="86">
        <f t="shared" si="145"/>
        <v>6.579999999999948</v>
      </c>
      <c r="T380" s="87">
        <f t="shared" si="148"/>
        <v>0.818225893613952</v>
      </c>
      <c r="U380" s="111">
        <f aca="true" t="shared" si="152" ref="U380:U443">IF(ABS(ROUND(-100000*(T380-T381)/20,2)-ROUND(-100000*(T380-T381)/20,0))&lt;0.25,ROUND(-100000*(T380-T381)/20,0),IF(ABS(ROUND(-100000*(T380-T381)/20,2)-ROUND(-100000*(T380-T381)/20,0)+0.5)&lt;0.25,ROUND(-100000*(T380-T381)/20,0),ROUND(-100000*(T380-T381)/20,0)+0.5))</f>
        <v>7</v>
      </c>
      <c r="V380" s="109">
        <f aca="true" t="shared" si="153" ref="V380:V443">IF((U379-U380)&gt;=0.5,"Yes","")</f>
      </c>
      <c r="W380" s="106">
        <f aca="true" t="shared" si="154" ref="W380:W443">ROUND(-100000*(T380-T381)/20,3)</f>
        <v>6.59</v>
      </c>
      <c r="X380" s="86">
        <f t="shared" si="139"/>
        <v>0.41000000000000014</v>
      </c>
      <c r="Y380" s="18">
        <f t="shared" si="149"/>
        <v>0.000552062817243737</v>
      </c>
      <c r="Z380" s="1" t="str">
        <f t="shared" si="150"/>
        <v>Careful!</v>
      </c>
    </row>
    <row r="381" spans="8:26" ht="12.75">
      <c r="H381" s="86">
        <f t="shared" si="144"/>
        <v>6.599999999999947</v>
      </c>
      <c r="I381" s="87">
        <f t="shared" si="146"/>
        <v>0.8195439355418652</v>
      </c>
      <c r="J381" s="88">
        <f t="shared" si="140"/>
        <v>7</v>
      </c>
      <c r="K381" s="3">
        <f t="shared" si="151"/>
      </c>
      <c r="M381" s="101">
        <f t="shared" si="141"/>
        <v>6.6</v>
      </c>
      <c r="N381" s="101">
        <f t="shared" si="142"/>
        <v>0.40000000000000036</v>
      </c>
      <c r="O381" s="18">
        <f t="shared" si="143"/>
        <v>0.0012430727047565426</v>
      </c>
      <c r="P381" s="1" t="str">
        <f t="shared" si="147"/>
        <v>Careful!</v>
      </c>
      <c r="S381" s="86">
        <f t="shared" si="145"/>
        <v>6.599999999999947</v>
      </c>
      <c r="T381" s="87">
        <f t="shared" si="148"/>
        <v>0.8195439355418652</v>
      </c>
      <c r="U381" s="111">
        <f t="shared" si="152"/>
        <v>7</v>
      </c>
      <c r="V381" s="109">
        <f t="shared" si="153"/>
      </c>
      <c r="W381" s="106">
        <f t="shared" si="154"/>
        <v>6.57</v>
      </c>
      <c r="X381" s="86">
        <f t="shared" si="139"/>
        <v>0.4299999999999997</v>
      </c>
      <c r="Y381" s="18">
        <f t="shared" si="149"/>
        <v>0.0005810964428283327</v>
      </c>
      <c r="Z381" s="1" t="str">
        <f t="shared" si="150"/>
        <v>Careful!</v>
      </c>
    </row>
    <row r="382" spans="8:26" ht="12.75">
      <c r="H382" s="86">
        <f t="shared" si="144"/>
        <v>6.619999999999947</v>
      </c>
      <c r="I382" s="87">
        <f t="shared" si="146"/>
        <v>0.8208579894396965</v>
      </c>
      <c r="J382" s="88">
        <f t="shared" si="140"/>
        <v>7</v>
      </c>
      <c r="K382" s="3">
        <f t="shared" si="151"/>
      </c>
      <c r="M382" s="101">
        <f t="shared" si="141"/>
        <v>6.6</v>
      </c>
      <c r="N382" s="101">
        <f t="shared" si="142"/>
        <v>0.40000000000000036</v>
      </c>
      <c r="O382" s="18">
        <f t="shared" si="143"/>
        <v>0.001304415349316912</v>
      </c>
      <c r="P382" s="1" t="str">
        <f t="shared" si="147"/>
        <v>Careful!</v>
      </c>
      <c r="S382" s="86">
        <f t="shared" si="145"/>
        <v>6.619999999999947</v>
      </c>
      <c r="T382" s="87">
        <f t="shared" si="148"/>
        <v>0.8208579894396965</v>
      </c>
      <c r="U382" s="111">
        <f t="shared" si="152"/>
        <v>7</v>
      </c>
      <c r="V382" s="109">
        <f t="shared" si="153"/>
      </c>
      <c r="W382" s="106">
        <f t="shared" si="154"/>
        <v>6.55</v>
      </c>
      <c r="X382" s="86">
        <f t="shared" si="139"/>
        <v>0.4500000000000002</v>
      </c>
      <c r="Y382" s="18">
        <f t="shared" si="149"/>
        <v>0.0006101300684120403</v>
      </c>
      <c r="Z382" s="1" t="str">
        <f t="shared" si="150"/>
        <v>Careful!</v>
      </c>
    </row>
    <row r="383" spans="8:26" ht="12.75">
      <c r="H383" s="86">
        <f t="shared" si="144"/>
        <v>6.639999999999946</v>
      </c>
      <c r="I383" s="87">
        <f t="shared" si="146"/>
        <v>0.822168079368014</v>
      </c>
      <c r="J383" s="88">
        <f t="shared" si="140"/>
        <v>7</v>
      </c>
      <c r="K383" s="3">
        <f t="shared" si="151"/>
      </c>
      <c r="M383" s="101">
        <f t="shared" si="141"/>
        <v>6.5</v>
      </c>
      <c r="N383" s="101">
        <f t="shared" si="142"/>
        <v>0.5</v>
      </c>
      <c r="O383" s="18">
        <f t="shared" si="143"/>
        <v>0.001365757993876393</v>
      </c>
      <c r="P383" s="1" t="str">
        <f t="shared" si="147"/>
        <v>Careful!</v>
      </c>
      <c r="S383" s="86">
        <f t="shared" si="145"/>
        <v>6.639999999999946</v>
      </c>
      <c r="T383" s="87">
        <f t="shared" si="148"/>
        <v>0.822168079368014</v>
      </c>
      <c r="U383" s="111">
        <f t="shared" si="152"/>
        <v>7</v>
      </c>
      <c r="V383" s="109">
        <f t="shared" si="153"/>
      </c>
      <c r="W383" s="106">
        <f t="shared" si="154"/>
        <v>6.531</v>
      </c>
      <c r="X383" s="86">
        <f t="shared" si="139"/>
        <v>0.4690000000000003</v>
      </c>
      <c r="Y383" s="18">
        <f t="shared" si="149"/>
        <v>0.0006391636939966361</v>
      </c>
      <c r="Z383" s="1" t="str">
        <f t="shared" si="150"/>
        <v>Careful!</v>
      </c>
    </row>
    <row r="384" spans="8:26" ht="12.75">
      <c r="H384" s="86">
        <f t="shared" si="144"/>
        <v>6.659999999999946</v>
      </c>
      <c r="I384" s="87">
        <f t="shared" si="146"/>
        <v>0.8234742291702976</v>
      </c>
      <c r="J384" s="88">
        <f t="shared" si="140"/>
        <v>7</v>
      </c>
      <c r="K384" s="3">
        <f t="shared" si="151"/>
      </c>
      <c r="M384" s="101">
        <f t="shared" si="141"/>
        <v>6.5</v>
      </c>
      <c r="N384" s="101">
        <f t="shared" si="142"/>
        <v>0.5</v>
      </c>
      <c r="O384" s="18">
        <f t="shared" si="143"/>
        <v>0.0014271006384367624</v>
      </c>
      <c r="P384" s="1" t="str">
        <f t="shared" si="147"/>
        <v>Careful!</v>
      </c>
      <c r="S384" s="86">
        <f t="shared" si="145"/>
        <v>6.659999999999946</v>
      </c>
      <c r="T384" s="87">
        <f t="shared" si="148"/>
        <v>0.8234742291702976</v>
      </c>
      <c r="U384" s="111">
        <f t="shared" si="152"/>
        <v>7</v>
      </c>
      <c r="V384" s="109">
        <f t="shared" si="153"/>
      </c>
      <c r="W384" s="106">
        <f t="shared" si="154"/>
        <v>6.511</v>
      </c>
      <c r="X384" s="86">
        <f t="shared" si="139"/>
        <v>0.4889999999999999</v>
      </c>
      <c r="Y384" s="18">
        <f t="shared" si="149"/>
        <v>0.0006681973195812319</v>
      </c>
      <c r="Z384" s="1" t="str">
        <f t="shared" si="150"/>
        <v>Careful!</v>
      </c>
    </row>
    <row r="385" spans="8:26" ht="12.75">
      <c r="H385" s="86">
        <f t="shared" si="144"/>
        <v>6.6799999999999455</v>
      </c>
      <c r="I385" s="87">
        <f t="shared" si="146"/>
        <v>0.8247764624755421</v>
      </c>
      <c r="J385" s="88">
        <f t="shared" si="140"/>
        <v>6</v>
      </c>
      <c r="K385" s="3" t="str">
        <f t="shared" si="151"/>
        <v>Yes</v>
      </c>
      <c r="M385" s="101">
        <f t="shared" si="141"/>
        <v>6.5</v>
      </c>
      <c r="N385" s="101">
        <f t="shared" si="142"/>
        <v>-0.5</v>
      </c>
      <c r="O385" s="18">
        <f t="shared" si="143"/>
        <v>0.0014423200917166312</v>
      </c>
      <c r="P385" s="1" t="str">
        <f t="shared" si="147"/>
        <v>Careful!</v>
      </c>
      <c r="S385" s="86">
        <f t="shared" si="145"/>
        <v>6.6799999999999455</v>
      </c>
      <c r="T385" s="87">
        <f t="shared" si="148"/>
        <v>0.8247764624755421</v>
      </c>
      <c r="U385" s="111">
        <f t="shared" si="152"/>
        <v>6.5</v>
      </c>
      <c r="V385" s="109" t="str">
        <f t="shared" si="153"/>
        <v>Yes</v>
      </c>
      <c r="W385" s="106">
        <f t="shared" si="154"/>
        <v>6.492</v>
      </c>
      <c r="X385" s="86">
        <f t="shared" si="139"/>
        <v>-0.492</v>
      </c>
      <c r="Y385" s="18">
        <f t="shared" si="149"/>
        <v>4.104984940411782E-06</v>
      </c>
      <c r="Z385" s="1" t="str">
        <f t="shared" si="150"/>
        <v> </v>
      </c>
    </row>
    <row r="386" spans="8:26" ht="12.75">
      <c r="H386" s="86">
        <f t="shared" si="144"/>
        <v>6.699999999999945</v>
      </c>
      <c r="I386" s="87">
        <f t="shared" si="146"/>
        <v>0.8260748027008229</v>
      </c>
      <c r="J386" s="88">
        <f t="shared" si="140"/>
        <v>6</v>
      </c>
      <c r="K386" s="3">
        <f t="shared" si="151"/>
      </c>
      <c r="M386" s="101">
        <f t="shared" si="141"/>
        <v>6.5</v>
      </c>
      <c r="N386" s="101">
        <f t="shared" si="142"/>
        <v>-0.5</v>
      </c>
      <c r="O386" s="18">
        <f t="shared" si="143"/>
        <v>0.0013897521878005747</v>
      </c>
      <c r="P386" s="1" t="str">
        <f t="shared" si="147"/>
        <v>Careful!</v>
      </c>
      <c r="S386" s="86">
        <f t="shared" si="145"/>
        <v>6.699999999999945</v>
      </c>
      <c r="T386" s="87">
        <f t="shared" si="148"/>
        <v>0.8260748027008229</v>
      </c>
      <c r="U386" s="111">
        <f t="shared" si="152"/>
        <v>6.5</v>
      </c>
      <c r="V386" s="109">
        <f t="shared" si="153"/>
      </c>
      <c r="W386" s="106">
        <f t="shared" si="154"/>
        <v>6.472</v>
      </c>
      <c r="X386" s="86">
        <f t="shared" si="139"/>
        <v>-0.4720000000000004</v>
      </c>
      <c r="Y386" s="18">
        <f t="shared" si="149"/>
        <v>3.1063383098661745E-05</v>
      </c>
      <c r="Z386" s="1" t="str">
        <f t="shared" si="150"/>
        <v> </v>
      </c>
    </row>
    <row r="387" spans="8:26" ht="12.75">
      <c r="H387" s="86">
        <f t="shared" si="144"/>
        <v>6.719999999999945</v>
      </c>
      <c r="I387" s="87">
        <f t="shared" si="146"/>
        <v>0.8273692730538217</v>
      </c>
      <c r="J387" s="88">
        <f t="shared" si="140"/>
        <v>6</v>
      </c>
      <c r="K387" s="3">
        <f t="shared" si="151"/>
      </c>
      <c r="M387" s="101">
        <f t="shared" si="141"/>
        <v>6.5</v>
      </c>
      <c r="N387" s="101">
        <f t="shared" si="142"/>
        <v>-0.5</v>
      </c>
      <c r="O387" s="18">
        <f t="shared" si="143"/>
        <v>0.0013371842838818537</v>
      </c>
      <c r="P387" s="1" t="str">
        <f t="shared" si="147"/>
        <v>Careful!</v>
      </c>
      <c r="S387" s="86">
        <f t="shared" si="145"/>
        <v>6.719999999999945</v>
      </c>
      <c r="T387" s="87">
        <f t="shared" si="148"/>
        <v>0.8273692730538217</v>
      </c>
      <c r="U387" s="111">
        <f t="shared" si="152"/>
        <v>6.5</v>
      </c>
      <c r="V387" s="109">
        <f t="shared" si="153"/>
      </c>
      <c r="W387" s="106">
        <f t="shared" si="154"/>
        <v>6.453</v>
      </c>
      <c r="X387" s="86">
        <f t="shared" si="139"/>
        <v>-0.4530000000000003</v>
      </c>
      <c r="Y387" s="18">
        <f t="shared" si="149"/>
        <v>5.802178125602353E-05</v>
      </c>
      <c r="Z387" s="1" t="str">
        <f t="shared" si="150"/>
        <v> </v>
      </c>
    </row>
    <row r="388" spans="8:26" ht="12.75">
      <c r="H388" s="86">
        <f t="shared" si="144"/>
        <v>6.739999999999944</v>
      </c>
      <c r="I388" s="87">
        <f t="shared" si="146"/>
        <v>0.8286598965353162</v>
      </c>
      <c r="J388" s="88">
        <f t="shared" si="140"/>
        <v>6</v>
      </c>
      <c r="K388" s="3">
        <f t="shared" si="151"/>
      </c>
      <c r="M388" s="101">
        <f t="shared" si="141"/>
        <v>6.4</v>
      </c>
      <c r="N388" s="101">
        <f t="shared" si="142"/>
        <v>-0.40000000000000036</v>
      </c>
      <c r="O388" s="18">
        <f t="shared" si="143"/>
        <v>0.0012846163799657973</v>
      </c>
      <c r="P388" s="1" t="str">
        <f t="shared" si="147"/>
        <v>Careful!</v>
      </c>
      <c r="S388" s="86">
        <f t="shared" si="145"/>
        <v>6.739999999999944</v>
      </c>
      <c r="T388" s="87">
        <f t="shared" si="148"/>
        <v>0.8286598965353162</v>
      </c>
      <c r="U388" s="111">
        <f t="shared" si="152"/>
        <v>6.5</v>
      </c>
      <c r="V388" s="109">
        <f t="shared" si="153"/>
      </c>
      <c r="W388" s="106">
        <f t="shared" si="154"/>
        <v>6.434</v>
      </c>
      <c r="X388" s="86">
        <f t="shared" si="139"/>
        <v>-0.43400000000000016</v>
      </c>
      <c r="Y388" s="18">
        <f t="shared" si="149"/>
        <v>8.498017941604985E-05</v>
      </c>
      <c r="Z388" s="1" t="str">
        <f t="shared" si="150"/>
        <v> </v>
      </c>
    </row>
    <row r="389" spans="8:26" ht="12.75">
      <c r="H389" s="86">
        <f t="shared" si="144"/>
        <v>6.759999999999944</v>
      </c>
      <c r="I389" s="87">
        <f t="shared" si="146"/>
        <v>0.8299466959416323</v>
      </c>
      <c r="J389" s="88">
        <f t="shared" si="140"/>
        <v>6</v>
      </c>
      <c r="K389" s="3">
        <f t="shared" si="151"/>
      </c>
      <c r="M389" s="101">
        <f t="shared" si="141"/>
        <v>6.4</v>
      </c>
      <c r="N389" s="101">
        <f t="shared" si="142"/>
        <v>-0.40000000000000036</v>
      </c>
      <c r="O389" s="18">
        <f t="shared" si="143"/>
        <v>0.0012320484760497408</v>
      </c>
      <c r="P389" s="1" t="str">
        <f t="shared" si="147"/>
        <v>Careful!</v>
      </c>
      <c r="S389" s="86">
        <f t="shared" si="145"/>
        <v>6.759999999999944</v>
      </c>
      <c r="T389" s="87">
        <f t="shared" si="148"/>
        <v>0.8299466959416323</v>
      </c>
      <c r="U389" s="111">
        <f t="shared" si="152"/>
        <v>6.5</v>
      </c>
      <c r="V389" s="109">
        <f t="shared" si="153"/>
      </c>
      <c r="W389" s="106">
        <f t="shared" si="154"/>
        <v>6.415</v>
      </c>
      <c r="X389" s="86">
        <f t="shared" si="139"/>
        <v>-0.41500000000000004</v>
      </c>
      <c r="Y389" s="18">
        <f t="shared" si="149"/>
        <v>0.00011193857757341164</v>
      </c>
      <c r="Z389" s="1" t="str">
        <f t="shared" si="150"/>
        <v> </v>
      </c>
    </row>
    <row r="390" spans="8:26" ht="12.75">
      <c r="H390" s="86">
        <f t="shared" si="144"/>
        <v>6.779999999999943</v>
      </c>
      <c r="I390" s="87">
        <f t="shared" si="146"/>
        <v>0.8312296938670597</v>
      </c>
      <c r="J390" s="88">
        <f t="shared" si="140"/>
        <v>6</v>
      </c>
      <c r="K390" s="3">
        <f t="shared" si="151"/>
      </c>
      <c r="M390" s="101">
        <f t="shared" si="141"/>
        <v>6.4</v>
      </c>
      <c r="N390" s="101">
        <f t="shared" si="142"/>
        <v>-0.40000000000000036</v>
      </c>
      <c r="O390" s="18">
        <f t="shared" si="143"/>
        <v>0.001179480572131908</v>
      </c>
      <c r="P390" s="1" t="str">
        <f t="shared" si="147"/>
        <v>Careful!</v>
      </c>
      <c r="S390" s="86">
        <f t="shared" si="145"/>
        <v>6.779999999999943</v>
      </c>
      <c r="T390" s="87">
        <f t="shared" si="148"/>
        <v>0.8312296938670597</v>
      </c>
      <c r="U390" s="111">
        <f t="shared" si="152"/>
        <v>6.5</v>
      </c>
      <c r="V390" s="109">
        <f t="shared" si="153"/>
      </c>
      <c r="W390" s="106">
        <f t="shared" si="154"/>
        <v>6.396</v>
      </c>
      <c r="X390" s="86">
        <f t="shared" si="139"/>
        <v>-0.3959999999999999</v>
      </c>
      <c r="Y390" s="18">
        <f t="shared" si="149"/>
        <v>0.00013889697573077342</v>
      </c>
      <c r="Z390" s="1" t="str">
        <f t="shared" si="150"/>
        <v> </v>
      </c>
    </row>
    <row r="391" spans="8:26" ht="12.75">
      <c r="H391" s="86">
        <f t="shared" si="144"/>
        <v>6.799999999999943</v>
      </c>
      <c r="I391" s="87">
        <f t="shared" si="146"/>
        <v>0.8325089127062327</v>
      </c>
      <c r="J391" s="88">
        <f t="shared" si="140"/>
        <v>6</v>
      </c>
      <c r="K391" s="3">
        <f t="shared" si="151"/>
      </c>
      <c r="M391" s="101">
        <f t="shared" si="141"/>
        <v>6.4</v>
      </c>
      <c r="N391" s="101">
        <f t="shared" si="142"/>
        <v>-0.40000000000000036</v>
      </c>
      <c r="O391" s="18">
        <f t="shared" si="143"/>
        <v>0.001126912668214075</v>
      </c>
      <c r="P391" s="1" t="str">
        <f t="shared" si="147"/>
        <v>Careful!</v>
      </c>
      <c r="S391" s="86">
        <f t="shared" si="145"/>
        <v>6.799999999999943</v>
      </c>
      <c r="T391" s="87">
        <f t="shared" si="148"/>
        <v>0.8325089127062327</v>
      </c>
      <c r="U391" s="111">
        <f t="shared" si="152"/>
        <v>6.5</v>
      </c>
      <c r="V391" s="109">
        <f t="shared" si="153"/>
      </c>
      <c r="W391" s="106">
        <f t="shared" si="154"/>
        <v>6.377</v>
      </c>
      <c r="X391" s="86">
        <f t="shared" si="139"/>
        <v>-0.3769999999999998</v>
      </c>
      <c r="Y391" s="18">
        <f t="shared" si="149"/>
        <v>0.00016585537389168792</v>
      </c>
      <c r="Z391" s="1" t="str">
        <f t="shared" si="150"/>
        <v> </v>
      </c>
    </row>
    <row r="392" spans="8:26" ht="12.75">
      <c r="H392" s="86">
        <f t="shared" si="144"/>
        <v>6.8199999999999426</v>
      </c>
      <c r="I392" s="87">
        <f t="shared" si="146"/>
        <v>0.8337843746564753</v>
      </c>
      <c r="J392" s="88">
        <f t="shared" si="140"/>
        <v>6</v>
      </c>
      <c r="K392" s="3">
        <f t="shared" si="151"/>
      </c>
      <c r="M392" s="101">
        <f t="shared" si="141"/>
        <v>6.4</v>
      </c>
      <c r="N392" s="101">
        <f t="shared" si="142"/>
        <v>-0.40000000000000036</v>
      </c>
      <c r="O392" s="18">
        <f t="shared" si="143"/>
        <v>0.0010743447642989068</v>
      </c>
      <c r="P392" s="1" t="str">
        <f t="shared" si="147"/>
        <v>Careful!</v>
      </c>
      <c r="S392" s="86">
        <f t="shared" si="145"/>
        <v>6.8199999999999426</v>
      </c>
      <c r="T392" s="87">
        <f t="shared" si="148"/>
        <v>0.8337843746564753</v>
      </c>
      <c r="U392" s="111">
        <f t="shared" si="152"/>
        <v>6.5</v>
      </c>
      <c r="V392" s="109">
        <f t="shared" si="153"/>
      </c>
      <c r="W392" s="106">
        <f t="shared" si="154"/>
        <v>6.359</v>
      </c>
      <c r="X392" s="86">
        <f t="shared" si="139"/>
        <v>-0.359</v>
      </c>
      <c r="Y392" s="18">
        <f t="shared" si="149"/>
        <v>0.0001928137720490497</v>
      </c>
      <c r="Z392" s="1" t="str">
        <f t="shared" si="150"/>
        <v> </v>
      </c>
    </row>
    <row r="393" spans="8:26" ht="12.75">
      <c r="H393" s="86">
        <f t="shared" si="144"/>
        <v>6.839999999999942</v>
      </c>
      <c r="I393" s="87">
        <f t="shared" si="146"/>
        <v>0.8350561017201126</v>
      </c>
      <c r="J393" s="88">
        <f t="shared" si="140"/>
        <v>6</v>
      </c>
      <c r="K393" s="3">
        <f t="shared" si="151"/>
      </c>
      <c r="M393" s="101">
        <f t="shared" si="141"/>
        <v>6.3</v>
      </c>
      <c r="N393" s="101">
        <f t="shared" si="142"/>
        <v>-0.2999999999999998</v>
      </c>
      <c r="O393" s="18">
        <f t="shared" si="143"/>
        <v>0.0010217768603801858</v>
      </c>
      <c r="P393" s="1" t="str">
        <f t="shared" si="147"/>
        <v>Careful!</v>
      </c>
      <c r="S393" s="86">
        <f t="shared" si="145"/>
        <v>6.839999999999942</v>
      </c>
      <c r="T393" s="87">
        <f t="shared" si="148"/>
        <v>0.8350561017201126</v>
      </c>
      <c r="U393" s="111">
        <f t="shared" si="152"/>
        <v>6.5</v>
      </c>
      <c r="V393" s="109">
        <f t="shared" si="153"/>
      </c>
      <c r="W393" s="106">
        <f t="shared" si="154"/>
        <v>6.34</v>
      </c>
      <c r="X393" s="86">
        <f t="shared" si="139"/>
        <v>-0.33999999999999986</v>
      </c>
      <c r="Y393" s="18">
        <f t="shared" si="149"/>
        <v>0.00021977217020818784</v>
      </c>
      <c r="Z393" s="1" t="str">
        <f t="shared" si="150"/>
        <v> </v>
      </c>
    </row>
    <row r="394" spans="8:26" ht="12.75">
      <c r="H394" s="86">
        <f t="shared" si="144"/>
        <v>6.859999999999942</v>
      </c>
      <c r="I394" s="87">
        <f t="shared" si="146"/>
        <v>0.836324115706748</v>
      </c>
      <c r="J394" s="88">
        <f t="shared" si="140"/>
        <v>6</v>
      </c>
      <c r="K394" s="3">
        <f t="shared" si="151"/>
      </c>
      <c r="M394" s="101">
        <f t="shared" si="141"/>
        <v>6.3</v>
      </c>
      <c r="N394" s="101">
        <f t="shared" si="142"/>
        <v>-0.2999999999999998</v>
      </c>
      <c r="O394" s="18">
        <f t="shared" si="143"/>
        <v>0.0009692089564641293</v>
      </c>
      <c r="P394" s="1" t="str">
        <f t="shared" si="147"/>
        <v>Careful!</v>
      </c>
      <c r="S394" s="86">
        <f t="shared" si="145"/>
        <v>6.859999999999942</v>
      </c>
      <c r="T394" s="87">
        <f t="shared" si="148"/>
        <v>0.836324115706748</v>
      </c>
      <c r="U394" s="111">
        <f t="shared" si="152"/>
        <v>6.5</v>
      </c>
      <c r="V394" s="109">
        <f t="shared" si="153"/>
      </c>
      <c r="W394" s="106">
        <f t="shared" si="154"/>
        <v>6.322</v>
      </c>
      <c r="X394" s="86">
        <f t="shared" si="139"/>
        <v>-0.32200000000000006</v>
      </c>
      <c r="Y394" s="18">
        <f t="shared" si="149"/>
        <v>0.0002467305683664378</v>
      </c>
      <c r="Z394" s="1" t="str">
        <f t="shared" si="150"/>
        <v> </v>
      </c>
    </row>
    <row r="395" spans="8:26" ht="12.75">
      <c r="H395" s="86">
        <f t="shared" si="144"/>
        <v>6.879999999999941</v>
      </c>
      <c r="I395" s="87">
        <f t="shared" si="146"/>
        <v>0.8375884382355075</v>
      </c>
      <c r="J395" s="88">
        <f t="shared" si="140"/>
        <v>6</v>
      </c>
      <c r="K395" s="3">
        <f t="shared" si="151"/>
      </c>
      <c r="M395" s="101">
        <f t="shared" si="141"/>
        <v>6.3</v>
      </c>
      <c r="N395" s="101">
        <f t="shared" si="142"/>
        <v>-0.2999999999999998</v>
      </c>
      <c r="O395" s="18">
        <f t="shared" si="143"/>
        <v>0.0009166410525480728</v>
      </c>
      <c r="P395" s="1" t="str">
        <f t="shared" si="147"/>
        <v>Careful!</v>
      </c>
      <c r="S395" s="86">
        <f t="shared" si="145"/>
        <v>6.879999999999941</v>
      </c>
      <c r="T395" s="87">
        <f t="shared" si="148"/>
        <v>0.8375884382355075</v>
      </c>
      <c r="U395" s="111">
        <f t="shared" si="152"/>
        <v>6.5</v>
      </c>
      <c r="V395" s="109">
        <f t="shared" si="153"/>
      </c>
      <c r="W395" s="106">
        <f t="shared" si="154"/>
        <v>6.303</v>
      </c>
      <c r="X395" s="86">
        <f t="shared" si="139"/>
        <v>-0.30299999999999994</v>
      </c>
      <c r="Y395" s="18">
        <f t="shared" si="149"/>
        <v>0.0002736889665237996</v>
      </c>
      <c r="Z395" s="1" t="str">
        <f t="shared" si="150"/>
        <v> </v>
      </c>
    </row>
    <row r="396" spans="8:26" ht="12.75">
      <c r="H396" s="86">
        <f t="shared" si="144"/>
        <v>6.899999999999941</v>
      </c>
      <c r="I396" s="87">
        <f t="shared" si="146"/>
        <v>0.8388490907372516</v>
      </c>
      <c r="J396" s="88">
        <f t="shared" si="140"/>
        <v>6</v>
      </c>
      <c r="K396" s="3">
        <f t="shared" si="151"/>
      </c>
      <c r="M396" s="101">
        <f t="shared" si="141"/>
        <v>6.3</v>
      </c>
      <c r="N396" s="101">
        <f t="shared" si="142"/>
        <v>-0.2999999999999998</v>
      </c>
      <c r="O396" s="18">
        <f t="shared" si="143"/>
        <v>0.0008640731486311282</v>
      </c>
      <c r="P396" s="1" t="str">
        <f t="shared" si="147"/>
        <v>Careful!</v>
      </c>
      <c r="S396" s="86">
        <f t="shared" si="145"/>
        <v>6.899999999999941</v>
      </c>
      <c r="T396" s="87">
        <f t="shared" si="148"/>
        <v>0.8388490907372516</v>
      </c>
      <c r="U396" s="111">
        <f t="shared" si="152"/>
        <v>6.5</v>
      </c>
      <c r="V396" s="109">
        <f t="shared" si="153"/>
      </c>
      <c r="W396" s="106">
        <f t="shared" si="154"/>
        <v>6.285</v>
      </c>
      <c r="X396" s="86">
        <f t="shared" si="139"/>
        <v>-0.28500000000000014</v>
      </c>
      <c r="Y396" s="18">
        <f t="shared" si="149"/>
        <v>0.00030064736468293773</v>
      </c>
      <c r="Z396" s="1" t="str">
        <f t="shared" si="150"/>
        <v> </v>
      </c>
    </row>
    <row r="397" spans="8:26" ht="12.75">
      <c r="H397" s="86">
        <f t="shared" si="144"/>
        <v>6.91999999999994</v>
      </c>
      <c r="I397" s="87">
        <f t="shared" si="146"/>
        <v>0.8401060944567541</v>
      </c>
      <c r="J397" s="88">
        <f t="shared" si="140"/>
        <v>6</v>
      </c>
      <c r="K397" s="3">
        <f t="shared" si="151"/>
      </c>
      <c r="M397" s="101">
        <f t="shared" si="141"/>
        <v>6.3</v>
      </c>
      <c r="N397" s="101">
        <f t="shared" si="142"/>
        <v>-0.2999999999999998</v>
      </c>
      <c r="O397" s="18">
        <f t="shared" si="143"/>
        <v>0.0008115052447124071</v>
      </c>
      <c r="P397" s="1" t="str">
        <f t="shared" si="147"/>
        <v>Careful!</v>
      </c>
      <c r="S397" s="86">
        <f t="shared" si="145"/>
        <v>6.91999999999994</v>
      </c>
      <c r="T397" s="87">
        <f t="shared" si="148"/>
        <v>0.8401060944567541</v>
      </c>
      <c r="U397" s="111">
        <f t="shared" si="152"/>
        <v>6.5</v>
      </c>
      <c r="V397" s="109">
        <f t="shared" si="153"/>
      </c>
      <c r="W397" s="106">
        <f t="shared" si="154"/>
        <v>6.267</v>
      </c>
      <c r="X397" s="86">
        <f t="shared" si="139"/>
        <v>-0.26700000000000035</v>
      </c>
      <c r="Y397" s="18">
        <f t="shared" si="149"/>
        <v>0.00032760576284296405</v>
      </c>
      <c r="Z397" s="1" t="str">
        <f t="shared" si="150"/>
        <v> </v>
      </c>
    </row>
    <row r="398" spans="8:26" ht="12.75">
      <c r="H398" s="86">
        <f t="shared" si="144"/>
        <v>6.93999999999994</v>
      </c>
      <c r="I398" s="87">
        <f t="shared" si="146"/>
        <v>0.8413594704548512</v>
      </c>
      <c r="J398" s="88">
        <f t="shared" si="140"/>
        <v>6</v>
      </c>
      <c r="K398" s="3">
        <f t="shared" si="151"/>
      </c>
      <c r="M398" s="101">
        <f t="shared" si="141"/>
        <v>6.2</v>
      </c>
      <c r="N398" s="101">
        <f t="shared" si="142"/>
        <v>-0.20000000000000018</v>
      </c>
      <c r="O398" s="18">
        <f t="shared" si="143"/>
        <v>0.0007589373407954625</v>
      </c>
      <c r="P398" s="1" t="str">
        <f t="shared" si="147"/>
        <v>Careful!</v>
      </c>
      <c r="S398" s="86">
        <f t="shared" si="145"/>
        <v>6.93999999999994</v>
      </c>
      <c r="T398" s="87">
        <f t="shared" si="148"/>
        <v>0.8413594704548512</v>
      </c>
      <c r="U398" s="111">
        <f t="shared" si="152"/>
        <v>6.5</v>
      </c>
      <c r="V398" s="109">
        <f t="shared" si="153"/>
      </c>
      <c r="W398" s="106">
        <f t="shared" si="154"/>
        <v>6.249</v>
      </c>
      <c r="X398" s="86">
        <f t="shared" si="139"/>
        <v>-0.24899999999999967</v>
      </c>
      <c r="Y398" s="18">
        <f t="shared" si="149"/>
        <v>0.000354564161001214</v>
      </c>
      <c r="Z398" s="1" t="str">
        <f t="shared" si="150"/>
        <v> </v>
      </c>
    </row>
    <row r="399" spans="8:26" ht="12.75">
      <c r="H399" s="86">
        <f t="shared" si="144"/>
        <v>6.95999999999994</v>
      </c>
      <c r="I399" s="87">
        <f t="shared" si="146"/>
        <v>0.8426092396105583</v>
      </c>
      <c r="J399" s="88">
        <f t="shared" si="140"/>
        <v>6</v>
      </c>
      <c r="K399" s="3">
        <f t="shared" si="151"/>
      </c>
      <c r="M399" s="101">
        <f t="shared" si="141"/>
        <v>6.2</v>
      </c>
      <c r="N399" s="101">
        <f t="shared" si="142"/>
        <v>-0.20000000000000018</v>
      </c>
      <c r="O399" s="18">
        <f t="shared" si="143"/>
        <v>0.000706369436879406</v>
      </c>
      <c r="P399" s="1" t="str">
        <f t="shared" si="147"/>
        <v>Careful!</v>
      </c>
      <c r="S399" s="86">
        <f t="shared" si="145"/>
        <v>6.95999999999994</v>
      </c>
      <c r="T399" s="87">
        <f t="shared" si="148"/>
        <v>0.8426092396105583</v>
      </c>
      <c r="U399" s="111">
        <f t="shared" si="152"/>
        <v>6</v>
      </c>
      <c r="V399" s="109" t="str">
        <f t="shared" si="153"/>
        <v>Yes</v>
      </c>
      <c r="W399" s="106">
        <f t="shared" si="154"/>
        <v>6.231</v>
      </c>
      <c r="X399" s="86">
        <f t="shared" si="139"/>
        <v>-0.23099999999999987</v>
      </c>
      <c r="Y399" s="18">
        <f t="shared" si="149"/>
        <v>-0.00034058175935047785</v>
      </c>
      <c r="Z399" s="1" t="str">
        <f t="shared" si="150"/>
        <v> </v>
      </c>
    </row>
    <row r="400" spans="8:26" ht="12.75">
      <c r="H400" s="86">
        <f t="shared" si="144"/>
        <v>6.979999999999939</v>
      </c>
      <c r="I400" s="87">
        <f t="shared" si="146"/>
        <v>0.8438554226231573</v>
      </c>
      <c r="J400" s="88">
        <f t="shared" si="140"/>
        <v>6</v>
      </c>
      <c r="K400" s="3">
        <f t="shared" si="151"/>
      </c>
      <c r="M400" s="101">
        <f t="shared" si="141"/>
        <v>6.2</v>
      </c>
      <c r="N400" s="101">
        <f t="shared" si="142"/>
        <v>-0.20000000000000018</v>
      </c>
      <c r="O400" s="18">
        <f t="shared" si="143"/>
        <v>0.0006538015329624614</v>
      </c>
      <c r="P400" s="1" t="str">
        <f t="shared" si="147"/>
        <v>Careful!</v>
      </c>
      <c r="S400" s="86">
        <f t="shared" si="145"/>
        <v>6.979999999999939</v>
      </c>
      <c r="T400" s="87">
        <f t="shared" si="148"/>
        <v>0.8438554226231573</v>
      </c>
      <c r="U400" s="111">
        <f t="shared" si="152"/>
        <v>6</v>
      </c>
      <c r="V400" s="109">
        <f t="shared" si="153"/>
      </c>
      <c r="W400" s="106">
        <f t="shared" si="154"/>
        <v>6.213</v>
      </c>
      <c r="X400" s="86">
        <f t="shared" si="139"/>
        <v>-0.21300000000000008</v>
      </c>
      <c r="Y400" s="18">
        <f t="shared" si="149"/>
        <v>-0.0003156983736012364</v>
      </c>
      <c r="Z400" s="1" t="str">
        <f t="shared" si="150"/>
        <v> </v>
      </c>
    </row>
    <row r="401" spans="8:26" ht="12.75">
      <c r="H401" s="86">
        <f t="shared" si="144"/>
        <v>6.999999999999939</v>
      </c>
      <c r="I401" s="87">
        <f t="shared" si="146"/>
        <v>0.845098040014253</v>
      </c>
      <c r="J401" s="88">
        <f t="shared" si="140"/>
        <v>6</v>
      </c>
      <c r="K401" s="3">
        <f t="shared" si="151"/>
      </c>
      <c r="M401" s="101">
        <f t="shared" si="141"/>
        <v>6.2</v>
      </c>
      <c r="N401" s="101">
        <f t="shared" si="142"/>
        <v>-0.20000000000000018</v>
      </c>
      <c r="O401" s="18">
        <f t="shared" si="143"/>
        <v>0.0006012336290437403</v>
      </c>
      <c r="P401" s="1" t="str">
        <f t="shared" si="147"/>
        <v>Careful!</v>
      </c>
      <c r="S401" s="86">
        <f t="shared" si="145"/>
        <v>6.999999999999939</v>
      </c>
      <c r="T401" s="87">
        <f t="shared" si="148"/>
        <v>0.845098040014253</v>
      </c>
      <c r="U401" s="111">
        <f t="shared" si="152"/>
        <v>6</v>
      </c>
      <c r="V401" s="109">
        <f t="shared" si="153"/>
      </c>
      <c r="W401" s="106">
        <f t="shared" si="154"/>
        <v>6.195</v>
      </c>
      <c r="X401" s="86">
        <f t="shared" si="139"/>
        <v>-0.19500000000000028</v>
      </c>
      <c r="Y401" s="18">
        <f t="shared" si="149"/>
        <v>-0.000290814987851995</v>
      </c>
      <c r="Z401" s="1" t="str">
        <f t="shared" si="150"/>
        <v> </v>
      </c>
    </row>
    <row r="402" spans="8:26" ht="12.75">
      <c r="H402" s="86">
        <f t="shared" si="144"/>
        <v>7.019999999999938</v>
      </c>
      <c r="I402" s="87">
        <f t="shared" si="146"/>
        <v>0.8463371121298014</v>
      </c>
      <c r="J402" s="88">
        <f t="shared" si="140"/>
        <v>6</v>
      </c>
      <c r="K402" s="3">
        <f t="shared" si="151"/>
      </c>
      <c r="M402" s="101">
        <f t="shared" si="141"/>
        <v>6.2</v>
      </c>
      <c r="N402" s="101">
        <f t="shared" si="142"/>
        <v>-0.20000000000000018</v>
      </c>
      <c r="O402" s="18">
        <f t="shared" si="143"/>
        <v>0.000548665725128572</v>
      </c>
      <c r="P402" s="1" t="str">
        <f t="shared" si="147"/>
        <v>Careful!</v>
      </c>
      <c r="S402" s="86">
        <f t="shared" si="145"/>
        <v>7.019999999999938</v>
      </c>
      <c r="T402" s="87">
        <f t="shared" si="148"/>
        <v>0.8463371121298014</v>
      </c>
      <c r="U402" s="111">
        <f t="shared" si="152"/>
        <v>6</v>
      </c>
      <c r="V402" s="109">
        <f t="shared" si="153"/>
      </c>
      <c r="W402" s="106">
        <f t="shared" si="154"/>
        <v>6.178</v>
      </c>
      <c r="X402" s="86">
        <f t="shared" si="139"/>
        <v>-0.17799999999999994</v>
      </c>
      <c r="Y402" s="18">
        <f t="shared" si="149"/>
        <v>-0.00026593160210275357</v>
      </c>
      <c r="Z402" s="1" t="str">
        <f t="shared" si="150"/>
        <v> </v>
      </c>
    </row>
    <row r="403" spans="8:26" ht="12.75">
      <c r="H403" s="86">
        <f t="shared" si="144"/>
        <v>7.039999999999938</v>
      </c>
      <c r="I403" s="87">
        <f t="shared" si="146"/>
        <v>0.8475726591421083</v>
      </c>
      <c r="J403" s="88">
        <f t="shared" si="140"/>
        <v>6</v>
      </c>
      <c r="K403" s="3">
        <f t="shared" si="151"/>
      </c>
      <c r="M403" s="101">
        <f t="shared" si="141"/>
        <v>6.2</v>
      </c>
      <c r="N403" s="101">
        <f t="shared" si="142"/>
        <v>-0.20000000000000018</v>
      </c>
      <c r="O403" s="18">
        <f t="shared" si="143"/>
        <v>0.0004960978212125156</v>
      </c>
      <c r="P403" s="1" t="str">
        <f t="shared" si="147"/>
        <v> </v>
      </c>
      <c r="S403" s="86">
        <f t="shared" si="145"/>
        <v>7.039999999999938</v>
      </c>
      <c r="T403" s="87">
        <f t="shared" si="148"/>
        <v>0.8475726591421083</v>
      </c>
      <c r="U403" s="111">
        <f t="shared" si="152"/>
        <v>6</v>
      </c>
      <c r="V403" s="109">
        <f t="shared" si="153"/>
      </c>
      <c r="W403" s="106">
        <f t="shared" si="154"/>
        <v>6.16</v>
      </c>
      <c r="X403" s="86">
        <f t="shared" si="139"/>
        <v>-0.16000000000000014</v>
      </c>
      <c r="Y403" s="18">
        <f t="shared" si="149"/>
        <v>-0.0002410482163552885</v>
      </c>
      <c r="Z403" s="1" t="str">
        <f t="shared" si="150"/>
        <v> </v>
      </c>
    </row>
    <row r="404" spans="8:26" ht="12.75">
      <c r="H404" s="86">
        <f t="shared" si="144"/>
        <v>7.059999999999937</v>
      </c>
      <c r="I404" s="87">
        <f t="shared" si="146"/>
        <v>0.8488047010518</v>
      </c>
      <c r="J404" s="88">
        <f t="shared" si="140"/>
        <v>6</v>
      </c>
      <c r="K404" s="3">
        <f t="shared" si="151"/>
      </c>
      <c r="M404" s="101">
        <f t="shared" si="141"/>
        <v>6.1</v>
      </c>
      <c r="N404" s="101">
        <f t="shared" si="142"/>
        <v>-0.09999999999999964</v>
      </c>
      <c r="O404" s="18">
        <f t="shared" si="143"/>
        <v>0.00044352991729290636</v>
      </c>
      <c r="P404" s="1" t="str">
        <f t="shared" si="147"/>
        <v> </v>
      </c>
      <c r="S404" s="86">
        <f t="shared" si="145"/>
        <v>7.059999999999937</v>
      </c>
      <c r="T404" s="87">
        <f t="shared" si="148"/>
        <v>0.8488047010518</v>
      </c>
      <c r="U404" s="111">
        <f t="shared" si="152"/>
        <v>6</v>
      </c>
      <c r="V404" s="109">
        <f t="shared" si="153"/>
      </c>
      <c r="W404" s="106">
        <f t="shared" si="154"/>
        <v>6.143</v>
      </c>
      <c r="X404" s="86">
        <f t="shared" si="139"/>
        <v>-0.1429999999999998</v>
      </c>
      <c r="Y404" s="18">
        <f t="shared" si="149"/>
        <v>-0.0002161648306051589</v>
      </c>
      <c r="Z404" s="1" t="str">
        <f t="shared" si="150"/>
        <v> </v>
      </c>
    </row>
    <row r="405" spans="8:26" ht="12.75">
      <c r="H405" s="86">
        <f t="shared" si="144"/>
        <v>7.079999999999937</v>
      </c>
      <c r="I405" s="87">
        <f t="shared" si="146"/>
        <v>0.8500332576897651</v>
      </c>
      <c r="J405" s="88">
        <f t="shared" si="140"/>
        <v>6</v>
      </c>
      <c r="K405" s="3">
        <f t="shared" si="151"/>
      </c>
      <c r="M405" s="101">
        <f t="shared" si="141"/>
        <v>6.1</v>
      </c>
      <c r="N405" s="101">
        <f t="shared" si="142"/>
        <v>-0.09999999999999964</v>
      </c>
      <c r="O405" s="18">
        <f t="shared" si="143"/>
        <v>0.0003909620133768499</v>
      </c>
      <c r="P405" s="1" t="str">
        <f t="shared" si="147"/>
        <v> </v>
      </c>
      <c r="S405" s="86">
        <f t="shared" si="145"/>
        <v>7.079999999999937</v>
      </c>
      <c r="T405" s="87">
        <f t="shared" si="148"/>
        <v>0.8500332576897651</v>
      </c>
      <c r="U405" s="111">
        <f t="shared" si="152"/>
        <v>6</v>
      </c>
      <c r="V405" s="109">
        <f t="shared" si="153"/>
      </c>
      <c r="W405" s="106">
        <f t="shared" si="154"/>
        <v>6.125</v>
      </c>
      <c r="X405" s="86">
        <f t="shared" si="139"/>
        <v>-0.125</v>
      </c>
      <c r="Y405" s="18">
        <f t="shared" si="149"/>
        <v>-0.00019128144485769383</v>
      </c>
      <c r="Z405" s="1" t="str">
        <f t="shared" si="150"/>
        <v> </v>
      </c>
    </row>
    <row r="406" spans="8:26" ht="12.75">
      <c r="H406" s="86">
        <f t="shared" si="144"/>
        <v>7.099999999999937</v>
      </c>
      <c r="I406" s="87">
        <f t="shared" si="146"/>
        <v>0.8512583487190714</v>
      </c>
      <c r="J406" s="88">
        <f t="shared" si="140"/>
        <v>6</v>
      </c>
      <c r="K406" s="3">
        <f t="shared" si="151"/>
      </c>
      <c r="M406" s="101">
        <f t="shared" si="141"/>
        <v>6.1</v>
      </c>
      <c r="N406" s="101">
        <f t="shared" si="142"/>
        <v>-0.09999999999999964</v>
      </c>
      <c r="O406" s="18">
        <f t="shared" si="143"/>
        <v>0.0003383941094599052</v>
      </c>
      <c r="P406" s="1" t="str">
        <f t="shared" si="147"/>
        <v> </v>
      </c>
      <c r="S406" s="86">
        <f t="shared" si="145"/>
        <v>7.099999999999937</v>
      </c>
      <c r="T406" s="87">
        <f t="shared" si="148"/>
        <v>0.8512583487190714</v>
      </c>
      <c r="U406" s="111">
        <f t="shared" si="152"/>
        <v>6</v>
      </c>
      <c r="V406" s="109">
        <f t="shared" si="153"/>
      </c>
      <c r="W406" s="106">
        <f t="shared" si="154"/>
        <v>6.108</v>
      </c>
      <c r="X406" s="86">
        <f t="shared" si="139"/>
        <v>-0.10799999999999965</v>
      </c>
      <c r="Y406" s="18">
        <f t="shared" si="149"/>
        <v>-0.0001663980591084524</v>
      </c>
      <c r="Z406" s="1" t="str">
        <f t="shared" si="150"/>
        <v> </v>
      </c>
    </row>
    <row r="407" spans="8:26" ht="12.75">
      <c r="H407" s="86">
        <f t="shared" si="144"/>
        <v>7.119999999999936</v>
      </c>
      <c r="I407" s="87">
        <f t="shared" si="146"/>
        <v>0.8524799936368525</v>
      </c>
      <c r="J407" s="88">
        <f t="shared" si="140"/>
        <v>6</v>
      </c>
      <c r="K407" s="3">
        <f t="shared" si="151"/>
      </c>
      <c r="M407" s="101">
        <f t="shared" si="141"/>
        <v>6.1</v>
      </c>
      <c r="N407" s="101">
        <f t="shared" si="142"/>
        <v>-0.09999999999999964</v>
      </c>
      <c r="O407" s="18">
        <f t="shared" si="143"/>
        <v>0.00028582620554296057</v>
      </c>
      <c r="P407" s="1" t="str">
        <f t="shared" si="147"/>
        <v> </v>
      </c>
      <c r="S407" s="86">
        <f t="shared" si="145"/>
        <v>7.119999999999936</v>
      </c>
      <c r="T407" s="87">
        <f t="shared" si="148"/>
        <v>0.8524799936368525</v>
      </c>
      <c r="U407" s="111">
        <f t="shared" si="152"/>
        <v>6</v>
      </c>
      <c r="V407" s="109">
        <f t="shared" si="153"/>
      </c>
      <c r="W407" s="106">
        <f t="shared" si="154"/>
        <v>6.091</v>
      </c>
      <c r="X407" s="86">
        <f aca="true" t="shared" si="155" ref="X407:X470">ROUND(-100000*(T407-T408)/20,0)-W407</f>
        <v>-0.09100000000000019</v>
      </c>
      <c r="Y407" s="18">
        <f t="shared" si="149"/>
        <v>-0.00014151467335921097</v>
      </c>
      <c r="Z407" s="1" t="str">
        <f t="shared" si="150"/>
        <v> </v>
      </c>
    </row>
    <row r="408" spans="8:26" ht="12.75">
      <c r="H408" s="86">
        <f t="shared" si="144"/>
        <v>7.139999999999936</v>
      </c>
      <c r="I408" s="87">
        <f t="shared" si="146"/>
        <v>0.8536982117761704</v>
      </c>
      <c r="J408" s="88">
        <f aca="true" t="shared" si="156" ref="J408:J471">ROUND(-100000*(I408-I409)/20,0)</f>
        <v>6</v>
      </c>
      <c r="K408" s="3">
        <f t="shared" si="151"/>
      </c>
      <c r="M408" s="101">
        <f aca="true" t="shared" si="157" ref="M408:M471">ROUND(-100000*(I408-I409)/20,1)</f>
        <v>6.1</v>
      </c>
      <c r="N408" s="101">
        <f aca="true" t="shared" si="158" ref="N408:N471">ROUND(-100000*(I408-I409)/20,0)-M408</f>
        <v>-0.09999999999999964</v>
      </c>
      <c r="O408" s="18">
        <f aca="true" t="shared" si="159" ref="O408:O471">ABS((10^(I408+0.00019*J408))-(H408+0.019))</f>
        <v>0.0002332583016260159</v>
      </c>
      <c r="P408" s="1" t="str">
        <f t="shared" si="147"/>
        <v> </v>
      </c>
      <c r="S408" s="86">
        <f t="shared" si="145"/>
        <v>7.139999999999936</v>
      </c>
      <c r="T408" s="87">
        <f t="shared" si="148"/>
        <v>0.8536982117761704</v>
      </c>
      <c r="U408" s="111">
        <f t="shared" si="152"/>
        <v>6</v>
      </c>
      <c r="V408" s="109">
        <f t="shared" si="153"/>
      </c>
      <c r="W408" s="106">
        <f t="shared" si="154"/>
        <v>6.074</v>
      </c>
      <c r="X408" s="86">
        <f t="shared" si="155"/>
        <v>-0.07399999999999984</v>
      </c>
      <c r="Y408" s="18">
        <f t="shared" si="149"/>
        <v>-0.00011663128761085773</v>
      </c>
      <c r="Z408" s="1" t="str">
        <f t="shared" si="150"/>
        <v> </v>
      </c>
    </row>
    <row r="409" spans="8:26" ht="12.75">
      <c r="H409" s="86">
        <f aca="true" t="shared" si="160" ref="H409:H472">H408+0.02</f>
        <v>7.159999999999935</v>
      </c>
      <c r="I409" s="87">
        <f t="shared" si="146"/>
        <v>0.8549130223078516</v>
      </c>
      <c r="J409" s="88">
        <f t="shared" si="156"/>
        <v>6</v>
      </c>
      <c r="K409" s="3">
        <f t="shared" si="151"/>
      </c>
      <c r="M409" s="101">
        <f t="shared" si="157"/>
        <v>6.1</v>
      </c>
      <c r="N409" s="101">
        <f t="shared" si="158"/>
        <v>-0.09999999999999964</v>
      </c>
      <c r="O409" s="18">
        <f t="shared" si="159"/>
        <v>0.00018069039770907125</v>
      </c>
      <c r="P409" s="1" t="str">
        <f t="shared" si="147"/>
        <v> </v>
      </c>
      <c r="S409" s="86">
        <f aca="true" t="shared" si="161" ref="S409:S472">S408+0.02</f>
        <v>7.159999999999935</v>
      </c>
      <c r="T409" s="87">
        <f t="shared" si="148"/>
        <v>0.8549130223078516</v>
      </c>
      <c r="U409" s="111">
        <f t="shared" si="152"/>
        <v>6</v>
      </c>
      <c r="V409" s="109">
        <f t="shared" si="153"/>
      </c>
      <c r="W409" s="106">
        <f t="shared" si="154"/>
        <v>6.057</v>
      </c>
      <c r="X409" s="86">
        <f t="shared" si="155"/>
        <v>-0.057000000000000384</v>
      </c>
      <c r="Y409" s="18">
        <f t="shared" si="149"/>
        <v>-9.17479018616163E-05</v>
      </c>
      <c r="Z409" s="1" t="str">
        <f t="shared" si="150"/>
        <v> </v>
      </c>
    </row>
    <row r="410" spans="8:26" ht="12.75">
      <c r="H410" s="86">
        <f t="shared" si="160"/>
        <v>7.179999999999935</v>
      </c>
      <c r="I410" s="87">
        <f t="shared" si="146"/>
        <v>0.8561244442422964</v>
      </c>
      <c r="J410" s="88">
        <f t="shared" si="156"/>
        <v>6</v>
      </c>
      <c r="K410" s="3">
        <f t="shared" si="151"/>
      </c>
      <c r="M410" s="101">
        <f t="shared" si="157"/>
        <v>6</v>
      </c>
      <c r="N410" s="101">
        <f t="shared" si="158"/>
        <v>0</v>
      </c>
      <c r="O410" s="18">
        <f t="shared" si="159"/>
        <v>0.00012812249379301477</v>
      </c>
      <c r="P410" s="1" t="str">
        <f t="shared" si="147"/>
        <v> </v>
      </c>
      <c r="S410" s="86">
        <f t="shared" si="161"/>
        <v>7.179999999999935</v>
      </c>
      <c r="T410" s="87">
        <f t="shared" si="148"/>
        <v>0.8561244442422964</v>
      </c>
      <c r="U410" s="111">
        <f t="shared" si="152"/>
        <v>6</v>
      </c>
      <c r="V410" s="109">
        <f t="shared" si="153"/>
      </c>
      <c r="W410" s="106">
        <f t="shared" si="154"/>
        <v>6.04</v>
      </c>
      <c r="X410" s="86">
        <f t="shared" si="155"/>
        <v>-0.040000000000000036</v>
      </c>
      <c r="Y410" s="18">
        <f t="shared" si="149"/>
        <v>-6.68645161114867E-05</v>
      </c>
      <c r="Z410" s="1" t="str">
        <f t="shared" si="150"/>
        <v> </v>
      </c>
    </row>
    <row r="411" spans="8:26" ht="12.75">
      <c r="H411" s="86">
        <f t="shared" si="160"/>
        <v>7.1999999999999345</v>
      </c>
      <c r="I411" s="87">
        <f t="shared" si="146"/>
        <v>0.8573324964312645</v>
      </c>
      <c r="J411" s="88">
        <f t="shared" si="156"/>
        <v>6</v>
      </c>
      <c r="K411" s="3">
        <f t="shared" si="151"/>
      </c>
      <c r="M411" s="101">
        <f t="shared" si="157"/>
        <v>6</v>
      </c>
      <c r="N411" s="101">
        <f t="shared" si="158"/>
        <v>0</v>
      </c>
      <c r="O411" s="18">
        <f t="shared" si="159"/>
        <v>7.555458987429375E-05</v>
      </c>
      <c r="P411" s="1" t="str">
        <f t="shared" si="147"/>
        <v> </v>
      </c>
      <c r="S411" s="86">
        <f t="shared" si="161"/>
        <v>7.1999999999999345</v>
      </c>
      <c r="T411" s="87">
        <f t="shared" si="148"/>
        <v>0.8573324964312645</v>
      </c>
      <c r="U411" s="111">
        <f t="shared" si="152"/>
        <v>6</v>
      </c>
      <c r="V411" s="109">
        <f t="shared" si="153"/>
      </c>
      <c r="W411" s="106">
        <f t="shared" si="154"/>
        <v>6.024</v>
      </c>
      <c r="X411" s="86">
        <f t="shared" si="155"/>
        <v>-0.02400000000000002</v>
      </c>
      <c r="Y411" s="18">
        <f t="shared" si="149"/>
        <v>-4.198113036224527E-05</v>
      </c>
      <c r="Z411" s="1" t="str">
        <f t="shared" si="150"/>
        <v> </v>
      </c>
    </row>
    <row r="412" spans="8:26" ht="12.75">
      <c r="H412" s="86">
        <f t="shared" si="160"/>
        <v>7.219999999999934</v>
      </c>
      <c r="I412" s="87">
        <f t="shared" si="146"/>
        <v>0.8585371975696352</v>
      </c>
      <c r="J412" s="88">
        <f t="shared" si="156"/>
        <v>6</v>
      </c>
      <c r="K412" s="3">
        <f t="shared" si="151"/>
      </c>
      <c r="M412" s="101">
        <f t="shared" si="157"/>
        <v>6</v>
      </c>
      <c r="N412" s="101">
        <f t="shared" si="158"/>
        <v>0</v>
      </c>
      <c r="O412" s="18">
        <f t="shared" si="159"/>
        <v>2.2986685957349096E-05</v>
      </c>
      <c r="P412" s="1" t="str">
        <f t="shared" si="147"/>
        <v> </v>
      </c>
      <c r="S412" s="86">
        <f t="shared" si="161"/>
        <v>7.219999999999934</v>
      </c>
      <c r="T412" s="87">
        <f t="shared" si="148"/>
        <v>0.8585371975696352</v>
      </c>
      <c r="U412" s="111">
        <f t="shared" si="152"/>
        <v>6</v>
      </c>
      <c r="V412" s="109">
        <f t="shared" si="153"/>
      </c>
      <c r="W412" s="106">
        <f t="shared" si="154"/>
        <v>6.007</v>
      </c>
      <c r="X412" s="86">
        <f t="shared" si="155"/>
        <v>-0.006999999999999673</v>
      </c>
      <c r="Y412" s="18">
        <f t="shared" si="149"/>
        <v>-1.7097744612115662E-05</v>
      </c>
      <c r="Z412" s="1" t="str">
        <f t="shared" si="150"/>
        <v> </v>
      </c>
    </row>
    <row r="413" spans="8:26" ht="12.75">
      <c r="H413" s="86">
        <f t="shared" si="160"/>
        <v>7.239999999999934</v>
      </c>
      <c r="I413" s="87">
        <f t="shared" si="146"/>
        <v>0.859738566197143</v>
      </c>
      <c r="J413" s="88">
        <f t="shared" si="156"/>
        <v>6</v>
      </c>
      <c r="K413" s="3">
        <f t="shared" si="151"/>
      </c>
      <c r="M413" s="101">
        <f t="shared" si="157"/>
        <v>6</v>
      </c>
      <c r="N413" s="101">
        <f t="shared" si="158"/>
        <v>0</v>
      </c>
      <c r="O413" s="18">
        <f t="shared" si="159"/>
        <v>2.9581217959595563E-05</v>
      </c>
      <c r="P413" s="1" t="str">
        <f t="shared" si="147"/>
        <v> </v>
      </c>
      <c r="S413" s="86">
        <f t="shared" si="161"/>
        <v>7.239999999999934</v>
      </c>
      <c r="T413" s="87">
        <f t="shared" si="148"/>
        <v>0.859738566197143</v>
      </c>
      <c r="U413" s="111">
        <f t="shared" si="152"/>
        <v>6</v>
      </c>
      <c r="V413" s="109">
        <f t="shared" si="153"/>
      </c>
      <c r="W413" s="106">
        <f t="shared" si="154"/>
        <v>5.99</v>
      </c>
      <c r="X413" s="86">
        <f t="shared" si="155"/>
        <v>0.009999999999999787</v>
      </c>
      <c r="Y413" s="18">
        <f t="shared" si="149"/>
        <v>7.785641136237587E-06</v>
      </c>
      <c r="Z413" s="1" t="str">
        <f t="shared" si="150"/>
        <v> </v>
      </c>
    </row>
    <row r="414" spans="8:26" ht="12.75">
      <c r="H414" s="86">
        <f t="shared" si="160"/>
        <v>7.259999999999933</v>
      </c>
      <c r="I414" s="87">
        <f t="shared" si="146"/>
        <v>0.8609366207000897</v>
      </c>
      <c r="J414" s="88">
        <f t="shared" si="156"/>
        <v>6</v>
      </c>
      <c r="K414" s="3">
        <f t="shared" si="151"/>
      </c>
      <c r="M414" s="101">
        <f t="shared" si="157"/>
        <v>6</v>
      </c>
      <c r="N414" s="101">
        <f t="shared" si="158"/>
        <v>0</v>
      </c>
      <c r="O414" s="18">
        <f t="shared" si="159"/>
        <v>8.214912187565204E-05</v>
      </c>
      <c r="P414" s="1" t="str">
        <f t="shared" si="147"/>
        <v> </v>
      </c>
      <c r="S414" s="86">
        <f t="shared" si="161"/>
        <v>7.259999999999933</v>
      </c>
      <c r="T414" s="87">
        <f t="shared" si="148"/>
        <v>0.8609366207000897</v>
      </c>
      <c r="U414" s="111">
        <f t="shared" si="152"/>
        <v>6</v>
      </c>
      <c r="V414" s="109">
        <f t="shared" si="153"/>
      </c>
      <c r="W414" s="106">
        <f t="shared" si="154"/>
        <v>5.974</v>
      </c>
      <c r="X414" s="86">
        <f t="shared" si="155"/>
        <v>0.0259999999999998</v>
      </c>
      <c r="Y414" s="18">
        <f t="shared" si="149"/>
        <v>3.2669026883702657E-05</v>
      </c>
      <c r="Z414" s="1" t="str">
        <f t="shared" si="150"/>
        <v> </v>
      </c>
    </row>
    <row r="415" spans="8:26" ht="12.75">
      <c r="H415" s="86">
        <f t="shared" si="160"/>
        <v>7.279999999999933</v>
      </c>
      <c r="I415" s="87">
        <f t="shared" si="146"/>
        <v>0.8621313793130332</v>
      </c>
      <c r="J415" s="88">
        <f t="shared" si="156"/>
        <v>6</v>
      </c>
      <c r="K415" s="3">
        <f t="shared" si="151"/>
      </c>
      <c r="M415" s="101">
        <f t="shared" si="157"/>
        <v>6</v>
      </c>
      <c r="N415" s="101">
        <f t="shared" si="158"/>
        <v>0</v>
      </c>
      <c r="O415" s="18">
        <f t="shared" si="159"/>
        <v>0.00013471702579348488</v>
      </c>
      <c r="P415" s="1" t="str">
        <f t="shared" si="147"/>
        <v> </v>
      </c>
      <c r="S415" s="86">
        <f t="shared" si="161"/>
        <v>7.279999999999933</v>
      </c>
      <c r="T415" s="87">
        <f t="shared" si="148"/>
        <v>0.8621313793130332</v>
      </c>
      <c r="U415" s="111">
        <f t="shared" si="152"/>
        <v>6</v>
      </c>
      <c r="V415" s="109">
        <f t="shared" si="153"/>
      </c>
      <c r="W415" s="106">
        <f t="shared" si="154"/>
        <v>5.957</v>
      </c>
      <c r="X415" s="86">
        <f t="shared" si="155"/>
        <v>0.04300000000000015</v>
      </c>
      <c r="Y415" s="18">
        <f t="shared" si="149"/>
        <v>5.755241263383226E-05</v>
      </c>
      <c r="Z415" s="1" t="str">
        <f t="shared" si="150"/>
        <v> </v>
      </c>
    </row>
    <row r="416" spans="8:26" ht="12.75">
      <c r="H416" s="86">
        <f t="shared" si="160"/>
        <v>7.299999999999932</v>
      </c>
      <c r="I416" s="87">
        <f t="shared" si="146"/>
        <v>0.8633228601204519</v>
      </c>
      <c r="J416" s="88">
        <f t="shared" si="156"/>
        <v>6</v>
      </c>
      <c r="K416" s="3">
        <f t="shared" si="151"/>
      </c>
      <c r="M416" s="101">
        <f t="shared" si="157"/>
        <v>5.9</v>
      </c>
      <c r="N416" s="101">
        <f t="shared" si="158"/>
        <v>0.09999999999999964</v>
      </c>
      <c r="O416" s="18">
        <f t="shared" si="159"/>
        <v>0.00018728492971131772</v>
      </c>
      <c r="P416" s="1" t="str">
        <f t="shared" si="147"/>
        <v> </v>
      </c>
      <c r="S416" s="86">
        <f t="shared" si="161"/>
        <v>7.299999999999932</v>
      </c>
      <c r="T416" s="87">
        <f t="shared" si="148"/>
        <v>0.8633228601204519</v>
      </c>
      <c r="U416" s="111">
        <f t="shared" si="152"/>
        <v>6</v>
      </c>
      <c r="V416" s="109">
        <f t="shared" si="153"/>
      </c>
      <c r="W416" s="106">
        <f t="shared" si="154"/>
        <v>5.941</v>
      </c>
      <c r="X416" s="86">
        <f t="shared" si="155"/>
        <v>0.05900000000000016</v>
      </c>
      <c r="Y416" s="18">
        <f t="shared" si="149"/>
        <v>8.243579838218551E-05</v>
      </c>
      <c r="Z416" s="1" t="str">
        <f t="shared" si="150"/>
        <v> </v>
      </c>
    </row>
    <row r="417" spans="8:26" ht="12.75">
      <c r="H417" s="86">
        <f t="shared" si="160"/>
        <v>7.319999999999932</v>
      </c>
      <c r="I417" s="87">
        <f t="shared" si="146"/>
        <v>0.8645110810583878</v>
      </c>
      <c r="J417" s="88">
        <f t="shared" si="156"/>
        <v>6</v>
      </c>
      <c r="K417" s="3">
        <f t="shared" si="151"/>
      </c>
      <c r="M417" s="101">
        <f t="shared" si="157"/>
        <v>5.9</v>
      </c>
      <c r="N417" s="101">
        <f t="shared" si="158"/>
        <v>0.09999999999999964</v>
      </c>
      <c r="O417" s="18">
        <f t="shared" si="159"/>
        <v>0.0002398528336273742</v>
      </c>
      <c r="P417" s="1" t="str">
        <f t="shared" si="147"/>
        <v> </v>
      </c>
      <c r="S417" s="86">
        <f t="shared" si="161"/>
        <v>7.319999999999932</v>
      </c>
      <c r="T417" s="87">
        <f t="shared" si="148"/>
        <v>0.8645110810583878</v>
      </c>
      <c r="U417" s="111">
        <f t="shared" si="152"/>
        <v>6</v>
      </c>
      <c r="V417" s="109">
        <f t="shared" si="153"/>
      </c>
      <c r="W417" s="106">
        <f t="shared" si="154"/>
        <v>5.925</v>
      </c>
      <c r="X417" s="86">
        <f t="shared" si="155"/>
        <v>0.07500000000000018</v>
      </c>
      <c r="Y417" s="18">
        <f t="shared" si="149"/>
        <v>0.00010731918413053876</v>
      </c>
      <c r="Z417" s="1" t="str">
        <f t="shared" si="150"/>
        <v> </v>
      </c>
    </row>
    <row r="418" spans="8:26" ht="12.75">
      <c r="H418" s="86">
        <f t="shared" si="160"/>
        <v>7.3399999999999315</v>
      </c>
      <c r="I418" s="87">
        <f t="shared" si="146"/>
        <v>0.8656960599160665</v>
      </c>
      <c r="J418" s="88">
        <f t="shared" si="156"/>
        <v>6</v>
      </c>
      <c r="K418" s="3">
        <f t="shared" si="151"/>
      </c>
      <c r="M418" s="101">
        <f t="shared" si="157"/>
        <v>5.9</v>
      </c>
      <c r="N418" s="101">
        <f t="shared" si="158"/>
        <v>0.09999999999999964</v>
      </c>
      <c r="O418" s="18">
        <f t="shared" si="159"/>
        <v>0.0002924207375434307</v>
      </c>
      <c r="P418" s="1" t="str">
        <f t="shared" si="147"/>
        <v> </v>
      </c>
      <c r="S418" s="86">
        <f t="shared" si="161"/>
        <v>7.3399999999999315</v>
      </c>
      <c r="T418" s="87">
        <f t="shared" si="148"/>
        <v>0.8656960599160665</v>
      </c>
      <c r="U418" s="111">
        <f t="shared" si="152"/>
        <v>6</v>
      </c>
      <c r="V418" s="109">
        <f t="shared" si="153"/>
      </c>
      <c r="W418" s="106">
        <f t="shared" si="154"/>
        <v>5.909</v>
      </c>
      <c r="X418" s="86">
        <f t="shared" si="155"/>
        <v>0.09100000000000019</v>
      </c>
      <c r="Y418" s="18">
        <f t="shared" si="149"/>
        <v>0.00013220256988066836</v>
      </c>
      <c r="Z418" s="1" t="str">
        <f t="shared" si="150"/>
        <v> </v>
      </c>
    </row>
    <row r="419" spans="8:26" ht="12.75">
      <c r="H419" s="86">
        <f t="shared" si="160"/>
        <v>7.359999999999931</v>
      </c>
      <c r="I419" s="87">
        <f t="shared" si="146"/>
        <v>0.8668778143374948</v>
      </c>
      <c r="J419" s="88">
        <f t="shared" si="156"/>
        <v>6</v>
      </c>
      <c r="K419" s="3">
        <f t="shared" si="151"/>
      </c>
      <c r="M419" s="101">
        <f t="shared" si="157"/>
        <v>5.9</v>
      </c>
      <c r="N419" s="101">
        <f t="shared" si="158"/>
        <v>0.09999999999999964</v>
      </c>
      <c r="O419" s="18">
        <f t="shared" si="159"/>
        <v>0.00034498864146037533</v>
      </c>
      <c r="P419" s="1" t="str">
        <f t="shared" si="147"/>
        <v> </v>
      </c>
      <c r="S419" s="86">
        <f t="shared" si="161"/>
        <v>7.359999999999931</v>
      </c>
      <c r="T419" s="87">
        <f t="shared" si="148"/>
        <v>0.8668778143374948</v>
      </c>
      <c r="U419" s="111">
        <f t="shared" si="152"/>
        <v>6</v>
      </c>
      <c r="V419" s="109">
        <f t="shared" si="153"/>
      </c>
      <c r="W419" s="106">
        <f t="shared" si="154"/>
        <v>5.893</v>
      </c>
      <c r="X419" s="86">
        <f t="shared" si="155"/>
        <v>0.1070000000000002</v>
      </c>
      <c r="Y419" s="18">
        <f t="shared" si="149"/>
        <v>0.0001570859556299098</v>
      </c>
      <c r="Z419" s="1" t="str">
        <f t="shared" si="150"/>
        <v> </v>
      </c>
    </row>
    <row r="420" spans="8:26" ht="12.75">
      <c r="H420" s="86">
        <f t="shared" si="160"/>
        <v>7.379999999999931</v>
      </c>
      <c r="I420" s="87">
        <f t="shared" si="146"/>
        <v>0.8680563618230375</v>
      </c>
      <c r="J420" s="88">
        <f t="shared" si="156"/>
        <v>6</v>
      </c>
      <c r="K420" s="3">
        <f t="shared" si="151"/>
      </c>
      <c r="M420" s="101">
        <f t="shared" si="157"/>
        <v>5.9</v>
      </c>
      <c r="N420" s="101">
        <f t="shared" si="158"/>
        <v>0.09999999999999964</v>
      </c>
      <c r="O420" s="18">
        <f t="shared" si="159"/>
        <v>0.00039755654537909635</v>
      </c>
      <c r="P420" s="1" t="str">
        <f t="shared" si="147"/>
        <v> </v>
      </c>
      <c r="S420" s="86">
        <f t="shared" si="161"/>
        <v>7.379999999999931</v>
      </c>
      <c r="T420" s="87">
        <f t="shared" si="148"/>
        <v>0.8680563618230375</v>
      </c>
      <c r="U420" s="111">
        <f t="shared" si="152"/>
        <v>6</v>
      </c>
      <c r="V420" s="109">
        <f t="shared" si="153"/>
      </c>
      <c r="W420" s="106">
        <f t="shared" si="154"/>
        <v>5.877</v>
      </c>
      <c r="X420" s="86">
        <f t="shared" si="155"/>
        <v>0.12300000000000022</v>
      </c>
      <c r="Y420" s="18">
        <f t="shared" si="149"/>
        <v>0.00018196934137737486</v>
      </c>
      <c r="Z420" s="1" t="str">
        <f t="shared" si="150"/>
        <v> </v>
      </c>
    </row>
    <row r="421" spans="8:26" ht="12.75">
      <c r="H421" s="86">
        <f t="shared" si="160"/>
        <v>7.39999999999993</v>
      </c>
      <c r="I421" s="87">
        <f t="shared" si="146"/>
        <v>0.8692317197309721</v>
      </c>
      <c r="J421" s="88">
        <f t="shared" si="156"/>
        <v>6</v>
      </c>
      <c r="K421" s="3">
        <f t="shared" si="151"/>
      </c>
      <c r="M421" s="101">
        <f t="shared" si="157"/>
        <v>5.9</v>
      </c>
      <c r="N421" s="101">
        <f t="shared" si="158"/>
        <v>0.09999999999999964</v>
      </c>
      <c r="O421" s="18">
        <f t="shared" si="159"/>
        <v>0.00045012444929515283</v>
      </c>
      <c r="P421" s="1" t="str">
        <f t="shared" si="147"/>
        <v> </v>
      </c>
      <c r="S421" s="86">
        <f t="shared" si="161"/>
        <v>7.39999999999993</v>
      </c>
      <c r="T421" s="87">
        <f t="shared" si="148"/>
        <v>0.8692317197309721</v>
      </c>
      <c r="U421" s="111">
        <f t="shared" si="152"/>
        <v>6</v>
      </c>
      <c r="V421" s="109">
        <f t="shared" si="153"/>
      </c>
      <c r="W421" s="106">
        <f t="shared" si="154"/>
        <v>5.861</v>
      </c>
      <c r="X421" s="86">
        <f t="shared" si="155"/>
        <v>0.13900000000000023</v>
      </c>
      <c r="Y421" s="18">
        <f t="shared" si="149"/>
        <v>0.00020685272712839264</v>
      </c>
      <c r="Z421" s="1" t="str">
        <f t="shared" si="150"/>
        <v> </v>
      </c>
    </row>
    <row r="422" spans="8:26" ht="12.75">
      <c r="H422" s="86">
        <f t="shared" si="160"/>
        <v>7.41999999999993</v>
      </c>
      <c r="I422" s="87">
        <f t="shared" si="146"/>
        <v>0.870403905279023</v>
      </c>
      <c r="J422" s="88">
        <f t="shared" si="156"/>
        <v>6</v>
      </c>
      <c r="K422" s="3">
        <f t="shared" si="151"/>
      </c>
      <c r="M422" s="101">
        <f t="shared" si="157"/>
        <v>5.8</v>
      </c>
      <c r="N422" s="101">
        <f t="shared" si="158"/>
        <v>0.20000000000000018</v>
      </c>
      <c r="O422" s="18">
        <f t="shared" si="159"/>
        <v>0.0005026923532138738</v>
      </c>
      <c r="P422" s="1" t="str">
        <f t="shared" si="147"/>
        <v>Careful!</v>
      </c>
      <c r="S422" s="86">
        <f t="shared" si="161"/>
        <v>7.41999999999993</v>
      </c>
      <c r="T422" s="87">
        <f t="shared" si="148"/>
        <v>0.870403905279023</v>
      </c>
      <c r="U422" s="111">
        <f t="shared" si="152"/>
        <v>6</v>
      </c>
      <c r="V422" s="109">
        <f t="shared" si="153"/>
      </c>
      <c r="W422" s="106">
        <f t="shared" si="154"/>
        <v>5.845</v>
      </c>
      <c r="X422" s="86">
        <f t="shared" si="155"/>
        <v>0.15500000000000025</v>
      </c>
      <c r="Y422" s="18">
        <f t="shared" si="149"/>
        <v>0.00023173611287852225</v>
      </c>
      <c r="Z422" s="1" t="str">
        <f t="shared" si="150"/>
        <v> </v>
      </c>
    </row>
    <row r="423" spans="8:26" ht="12.75">
      <c r="H423" s="86">
        <f t="shared" si="160"/>
        <v>7.439999999999929</v>
      </c>
      <c r="I423" s="87">
        <f t="shared" si="146"/>
        <v>0.8715729355458746</v>
      </c>
      <c r="J423" s="88">
        <f t="shared" si="156"/>
        <v>6</v>
      </c>
      <c r="K423" s="3">
        <f t="shared" si="151"/>
      </c>
      <c r="M423" s="101">
        <f t="shared" si="157"/>
        <v>5.8</v>
      </c>
      <c r="N423" s="101">
        <f t="shared" si="158"/>
        <v>0.20000000000000018</v>
      </c>
      <c r="O423" s="18">
        <f t="shared" si="159"/>
        <v>0.0005552602571290421</v>
      </c>
      <c r="P423" s="1" t="str">
        <f t="shared" si="147"/>
        <v>Careful!</v>
      </c>
      <c r="S423" s="86">
        <f t="shared" si="161"/>
        <v>7.439999999999929</v>
      </c>
      <c r="T423" s="87">
        <f t="shared" si="148"/>
        <v>0.8715729355458746</v>
      </c>
      <c r="U423" s="111">
        <f t="shared" si="152"/>
        <v>6</v>
      </c>
      <c r="V423" s="109">
        <f t="shared" si="153"/>
      </c>
      <c r="W423" s="106">
        <f t="shared" si="154"/>
        <v>5.829</v>
      </c>
      <c r="X423" s="86">
        <f t="shared" si="155"/>
        <v>0.17100000000000026</v>
      </c>
      <c r="Y423" s="18">
        <f t="shared" si="149"/>
        <v>0.0002566194986259873</v>
      </c>
      <c r="Z423" s="1" t="str">
        <f t="shared" si="150"/>
        <v> </v>
      </c>
    </row>
    <row r="424" spans="8:26" ht="12.75">
      <c r="H424" s="86">
        <f t="shared" si="160"/>
        <v>7.459999999999929</v>
      </c>
      <c r="I424" s="87">
        <f t="shared" si="146"/>
        <v>0.8727388274726646</v>
      </c>
      <c r="J424" s="88">
        <f t="shared" si="156"/>
        <v>6</v>
      </c>
      <c r="K424" s="3">
        <f t="shared" si="151"/>
      </c>
      <c r="M424" s="101">
        <f t="shared" si="157"/>
        <v>5.8</v>
      </c>
      <c r="N424" s="101">
        <f t="shared" si="158"/>
        <v>0.20000000000000018</v>
      </c>
      <c r="O424" s="18">
        <f t="shared" si="159"/>
        <v>0.0006078281610459868</v>
      </c>
      <c r="P424" s="1" t="str">
        <f t="shared" si="147"/>
        <v>Careful!</v>
      </c>
      <c r="S424" s="86">
        <f t="shared" si="161"/>
        <v>7.459999999999929</v>
      </c>
      <c r="T424" s="87">
        <f t="shared" si="148"/>
        <v>0.8727388274726646</v>
      </c>
      <c r="U424" s="111">
        <f t="shared" si="152"/>
        <v>6</v>
      </c>
      <c r="V424" s="109">
        <f t="shared" si="153"/>
      </c>
      <c r="W424" s="106">
        <f t="shared" si="154"/>
        <v>5.814</v>
      </c>
      <c r="X424" s="86">
        <f t="shared" si="155"/>
        <v>0.18599999999999994</v>
      </c>
      <c r="Y424" s="18">
        <f t="shared" si="149"/>
        <v>0.00028150288437434057</v>
      </c>
      <c r="Z424" s="1" t="str">
        <f t="shared" si="150"/>
        <v> </v>
      </c>
    </row>
    <row r="425" spans="8:26" ht="12.75">
      <c r="H425" s="86">
        <f t="shared" si="160"/>
        <v>7.4799999999999285</v>
      </c>
      <c r="I425" s="87">
        <f t="shared" si="146"/>
        <v>0.8739015978644572</v>
      </c>
      <c r="J425" s="88">
        <f t="shared" si="156"/>
        <v>6</v>
      </c>
      <c r="K425" s="3">
        <f t="shared" si="151"/>
      </c>
      <c r="M425" s="101">
        <f t="shared" si="157"/>
        <v>5.8</v>
      </c>
      <c r="N425" s="101">
        <f t="shared" si="158"/>
        <v>0.20000000000000018</v>
      </c>
      <c r="O425" s="18">
        <f t="shared" si="159"/>
        <v>0.0006603960649620433</v>
      </c>
      <c r="P425" s="1" t="str">
        <f t="shared" si="147"/>
        <v>Careful!</v>
      </c>
      <c r="S425" s="86">
        <f t="shared" si="161"/>
        <v>7.4799999999999285</v>
      </c>
      <c r="T425" s="87">
        <f t="shared" si="148"/>
        <v>0.8739015978644572</v>
      </c>
      <c r="U425" s="111">
        <f t="shared" si="152"/>
        <v>6</v>
      </c>
      <c r="V425" s="109">
        <f t="shared" si="153"/>
      </c>
      <c r="W425" s="106">
        <f t="shared" si="154"/>
        <v>5.798</v>
      </c>
      <c r="X425" s="86">
        <f t="shared" si="155"/>
        <v>0.20199999999999996</v>
      </c>
      <c r="Y425" s="18">
        <f t="shared" si="149"/>
        <v>0.0003063862701226938</v>
      </c>
      <c r="Z425" s="1" t="str">
        <f t="shared" si="150"/>
        <v> </v>
      </c>
    </row>
    <row r="426" spans="8:26" ht="12.75">
      <c r="H426" s="86">
        <f t="shared" si="160"/>
        <v>7.499999999999928</v>
      </c>
      <c r="I426" s="87">
        <f t="shared" si="146"/>
        <v>0.8750612633916959</v>
      </c>
      <c r="J426" s="88">
        <f t="shared" si="156"/>
        <v>6</v>
      </c>
      <c r="K426" s="3">
        <f t="shared" si="151"/>
      </c>
      <c r="M426" s="101">
        <f t="shared" si="157"/>
        <v>5.8</v>
      </c>
      <c r="N426" s="101">
        <f t="shared" si="158"/>
        <v>0.20000000000000018</v>
      </c>
      <c r="O426" s="18">
        <f t="shared" si="159"/>
        <v>0.0007129639688789879</v>
      </c>
      <c r="P426" s="1" t="str">
        <f t="shared" si="147"/>
        <v>Careful!</v>
      </c>
      <c r="S426" s="86">
        <f t="shared" si="161"/>
        <v>7.499999999999928</v>
      </c>
      <c r="T426" s="87">
        <f t="shared" si="148"/>
        <v>0.8750612633916959</v>
      </c>
      <c r="U426" s="111">
        <f t="shared" si="152"/>
        <v>6</v>
      </c>
      <c r="V426" s="109">
        <f t="shared" si="153"/>
      </c>
      <c r="W426" s="106">
        <f t="shared" si="154"/>
        <v>5.783</v>
      </c>
      <c r="X426" s="86">
        <f t="shared" si="155"/>
        <v>0.21699999999999964</v>
      </c>
      <c r="Y426" s="18">
        <f t="shared" si="149"/>
        <v>0.00033126965587193524</v>
      </c>
      <c r="Z426" s="1" t="str">
        <f t="shared" si="150"/>
        <v> </v>
      </c>
    </row>
    <row r="427" spans="8:26" ht="12.75">
      <c r="H427" s="86">
        <f t="shared" si="160"/>
        <v>7.519999999999928</v>
      </c>
      <c r="I427" s="87">
        <f t="shared" si="146"/>
        <v>0.8762178405916381</v>
      </c>
      <c r="J427" s="88">
        <f t="shared" si="156"/>
        <v>6</v>
      </c>
      <c r="K427" s="3">
        <f t="shared" si="151"/>
      </c>
      <c r="M427" s="101">
        <f t="shared" si="157"/>
        <v>5.8</v>
      </c>
      <c r="N427" s="101">
        <f t="shared" si="158"/>
        <v>0.20000000000000018</v>
      </c>
      <c r="O427" s="18">
        <f t="shared" si="159"/>
        <v>0.0007655318727985971</v>
      </c>
      <c r="P427" s="1" t="str">
        <f t="shared" si="147"/>
        <v>Careful!</v>
      </c>
      <c r="S427" s="86">
        <f t="shared" si="161"/>
        <v>7.519999999999928</v>
      </c>
      <c r="T427" s="87">
        <f t="shared" si="148"/>
        <v>0.8762178405916381</v>
      </c>
      <c r="U427" s="111">
        <f t="shared" si="152"/>
        <v>6</v>
      </c>
      <c r="V427" s="109">
        <f t="shared" si="153"/>
      </c>
      <c r="W427" s="106">
        <f t="shared" si="154"/>
        <v>5.768</v>
      </c>
      <c r="X427" s="86">
        <f t="shared" si="155"/>
        <v>0.2320000000000002</v>
      </c>
      <c r="Y427" s="18">
        <f t="shared" si="149"/>
        <v>0.0003561530416238412</v>
      </c>
      <c r="Z427" s="1" t="str">
        <f t="shared" si="150"/>
        <v> </v>
      </c>
    </row>
    <row r="428" spans="8:26" ht="12.75">
      <c r="H428" s="86">
        <f t="shared" si="160"/>
        <v>7.539999999999927</v>
      </c>
      <c r="I428" s="87">
        <f t="shared" si="146"/>
        <v>0.8773713458697698</v>
      </c>
      <c r="J428" s="88">
        <f t="shared" si="156"/>
        <v>6</v>
      </c>
      <c r="K428" s="3">
        <f t="shared" si="151"/>
      </c>
      <c r="M428" s="101">
        <f t="shared" si="157"/>
        <v>5.8</v>
      </c>
      <c r="N428" s="101">
        <f t="shared" si="158"/>
        <v>0.20000000000000018</v>
      </c>
      <c r="O428" s="18">
        <f t="shared" si="159"/>
        <v>0.0008180997767128773</v>
      </c>
      <c r="P428" s="1" t="str">
        <f t="shared" si="147"/>
        <v>Careful!</v>
      </c>
      <c r="S428" s="86">
        <f t="shared" si="161"/>
        <v>7.539999999999927</v>
      </c>
      <c r="T428" s="87">
        <f t="shared" si="148"/>
        <v>0.8773713458697698</v>
      </c>
      <c r="U428" s="111">
        <f t="shared" si="152"/>
        <v>6.5</v>
      </c>
      <c r="V428" s="109">
        <f t="shared" si="153"/>
      </c>
      <c r="W428" s="106">
        <f t="shared" si="154"/>
        <v>5.752</v>
      </c>
      <c r="X428" s="86">
        <f t="shared" si="155"/>
        <v>0.24800000000000022</v>
      </c>
      <c r="Y428" s="18">
        <f t="shared" si="149"/>
        <v>0.0011633161057558183</v>
      </c>
      <c r="Z428" s="1" t="str">
        <f t="shared" si="150"/>
        <v>Careful!</v>
      </c>
    </row>
    <row r="429" spans="8:26" ht="12.75">
      <c r="H429" s="86">
        <f t="shared" si="160"/>
        <v>7.559999999999927</v>
      </c>
      <c r="I429" s="87">
        <f t="shared" si="146"/>
        <v>0.8785217955012024</v>
      </c>
      <c r="J429" s="88">
        <f t="shared" si="156"/>
        <v>6</v>
      </c>
      <c r="K429" s="3">
        <f t="shared" si="151"/>
      </c>
      <c r="M429" s="101">
        <f t="shared" si="157"/>
        <v>5.7</v>
      </c>
      <c r="N429" s="101">
        <f t="shared" si="158"/>
        <v>0.2999999999999998</v>
      </c>
      <c r="O429" s="18">
        <f t="shared" si="159"/>
        <v>0.0008706676806307101</v>
      </c>
      <c r="P429" s="1" t="str">
        <f t="shared" si="147"/>
        <v>Careful!</v>
      </c>
      <c r="S429" s="86">
        <f t="shared" si="161"/>
        <v>7.559999999999927</v>
      </c>
      <c r="T429" s="87">
        <f t="shared" si="148"/>
        <v>0.8785217955012024</v>
      </c>
      <c r="U429" s="111">
        <f t="shared" si="152"/>
        <v>6</v>
      </c>
      <c r="V429" s="109" t="str">
        <f t="shared" si="153"/>
        <v>Yes</v>
      </c>
      <c r="W429" s="106">
        <f t="shared" si="154"/>
        <v>5.737</v>
      </c>
      <c r="X429" s="86">
        <f t="shared" si="155"/>
        <v>0.2629999999999999</v>
      </c>
      <c r="Y429" s="18">
        <f t="shared" si="149"/>
        <v>0.0004059198131196595</v>
      </c>
      <c r="Z429" s="1" t="str">
        <f t="shared" si="150"/>
        <v> </v>
      </c>
    </row>
    <row r="430" spans="8:26" ht="12.75">
      <c r="H430" s="86">
        <f t="shared" si="160"/>
        <v>7.579999999999926</v>
      </c>
      <c r="I430" s="87">
        <f t="shared" si="146"/>
        <v>0.8796692056320493</v>
      </c>
      <c r="J430" s="88">
        <f t="shared" si="156"/>
        <v>6</v>
      </c>
      <c r="K430" s="3">
        <f t="shared" si="151"/>
      </c>
      <c r="M430" s="101">
        <f t="shared" si="157"/>
        <v>5.7</v>
      </c>
      <c r="N430" s="101">
        <f t="shared" si="158"/>
        <v>0.2999999999999998</v>
      </c>
      <c r="O430" s="18">
        <f t="shared" si="159"/>
        <v>0.0009232355845494311</v>
      </c>
      <c r="P430" s="1" t="str">
        <f t="shared" si="147"/>
        <v>Careful!</v>
      </c>
      <c r="S430" s="86">
        <f t="shared" si="161"/>
        <v>7.579999999999926</v>
      </c>
      <c r="T430" s="87">
        <f t="shared" si="148"/>
        <v>0.8796692056320493</v>
      </c>
      <c r="U430" s="111">
        <f t="shared" si="152"/>
        <v>6</v>
      </c>
      <c r="V430" s="109">
        <f t="shared" si="153"/>
      </c>
      <c r="W430" s="106">
        <f t="shared" si="154"/>
        <v>5.722</v>
      </c>
      <c r="X430" s="86">
        <f t="shared" si="155"/>
        <v>0.2779999999999996</v>
      </c>
      <c r="Y430" s="18">
        <f t="shared" si="149"/>
        <v>0.0004308031988662364</v>
      </c>
      <c r="Z430" s="1" t="str">
        <f t="shared" si="150"/>
        <v> </v>
      </c>
    </row>
    <row r="431" spans="8:26" ht="12.75">
      <c r="H431" s="86">
        <f t="shared" si="160"/>
        <v>7.599999999999926</v>
      </c>
      <c r="I431" s="87">
        <f t="shared" si="146"/>
        <v>0.8808135922807871</v>
      </c>
      <c r="J431" s="88">
        <f t="shared" si="156"/>
        <v>6</v>
      </c>
      <c r="K431" s="3">
        <f t="shared" si="151"/>
      </c>
      <c r="M431" s="101">
        <f t="shared" si="157"/>
        <v>5.7</v>
      </c>
      <c r="N431" s="101">
        <f t="shared" si="158"/>
        <v>0.2999999999999998</v>
      </c>
      <c r="O431" s="18">
        <f t="shared" si="159"/>
        <v>0.000975803488467264</v>
      </c>
      <c r="P431" s="1" t="str">
        <f t="shared" si="147"/>
        <v>Careful!</v>
      </c>
      <c r="S431" s="86">
        <f t="shared" si="161"/>
        <v>7.599999999999926</v>
      </c>
      <c r="T431" s="87">
        <f t="shared" si="148"/>
        <v>0.8808135922807871</v>
      </c>
      <c r="U431" s="111">
        <f t="shared" si="152"/>
        <v>6</v>
      </c>
      <c r="V431" s="109">
        <f t="shared" si="153"/>
      </c>
      <c r="W431" s="106">
        <f t="shared" si="154"/>
        <v>5.707</v>
      </c>
      <c r="X431" s="86">
        <f t="shared" si="155"/>
        <v>0.29300000000000015</v>
      </c>
      <c r="Y431" s="18">
        <f t="shared" si="149"/>
        <v>0.0004556865846172542</v>
      </c>
      <c r="Z431" s="1" t="str">
        <f t="shared" si="150"/>
        <v> </v>
      </c>
    </row>
    <row r="432" spans="8:26" ht="12.75">
      <c r="H432" s="86">
        <f t="shared" si="160"/>
        <v>7.6199999999999255</v>
      </c>
      <c r="I432" s="87">
        <f t="shared" si="146"/>
        <v>0.8819549713395962</v>
      </c>
      <c r="J432" s="88">
        <f t="shared" si="156"/>
        <v>6</v>
      </c>
      <c r="K432" s="3">
        <f t="shared" si="151"/>
      </c>
      <c r="M432" s="101">
        <f t="shared" si="157"/>
        <v>5.7</v>
      </c>
      <c r="N432" s="101">
        <f t="shared" si="158"/>
        <v>0.2999999999999998</v>
      </c>
      <c r="O432" s="18">
        <f t="shared" si="159"/>
        <v>0.0010283713923824322</v>
      </c>
      <c r="P432" s="1" t="str">
        <f t="shared" si="147"/>
        <v>Careful!</v>
      </c>
      <c r="S432" s="86">
        <f t="shared" si="161"/>
        <v>7.6199999999999255</v>
      </c>
      <c r="T432" s="87">
        <f t="shared" si="148"/>
        <v>0.8819549713395962</v>
      </c>
      <c r="U432" s="111">
        <f t="shared" si="152"/>
        <v>6</v>
      </c>
      <c r="V432" s="109">
        <f t="shared" si="153"/>
      </c>
      <c r="W432" s="106">
        <f t="shared" si="154"/>
        <v>5.692</v>
      </c>
      <c r="X432" s="86">
        <f t="shared" si="155"/>
        <v>0.30799999999999983</v>
      </c>
      <c r="Y432" s="18">
        <f t="shared" si="149"/>
        <v>0.0004805699703673838</v>
      </c>
      <c r="Z432" s="1" t="str">
        <f t="shared" si="150"/>
        <v> </v>
      </c>
    </row>
    <row r="433" spans="8:26" ht="12.75">
      <c r="H433" s="86">
        <f t="shared" si="160"/>
        <v>7.639999999999925</v>
      </c>
      <c r="I433" s="87">
        <f t="shared" si="146"/>
        <v>0.8830933585756857</v>
      </c>
      <c r="J433" s="88">
        <f t="shared" si="156"/>
        <v>6</v>
      </c>
      <c r="K433" s="3">
        <f t="shared" si="151"/>
      </c>
      <c r="M433" s="101">
        <f t="shared" si="157"/>
        <v>5.7</v>
      </c>
      <c r="N433" s="101">
        <f t="shared" si="158"/>
        <v>0.2999999999999998</v>
      </c>
      <c r="O433" s="18">
        <f t="shared" si="159"/>
        <v>0.0010809392962984887</v>
      </c>
      <c r="P433" s="1" t="str">
        <f t="shared" si="147"/>
        <v>Careful!</v>
      </c>
      <c r="S433" s="86">
        <f t="shared" si="161"/>
        <v>7.639999999999925</v>
      </c>
      <c r="T433" s="87">
        <f t="shared" si="148"/>
        <v>0.8830933585756857</v>
      </c>
      <c r="U433" s="111">
        <f t="shared" si="152"/>
        <v>6</v>
      </c>
      <c r="V433" s="109">
        <f t="shared" si="153"/>
      </c>
      <c r="W433" s="106">
        <f t="shared" si="154"/>
        <v>5.677</v>
      </c>
      <c r="X433" s="86">
        <f t="shared" si="155"/>
        <v>0.3230000000000004</v>
      </c>
      <c r="Y433" s="18">
        <f t="shared" si="149"/>
        <v>0.000505453356115737</v>
      </c>
      <c r="Z433" s="1" t="str">
        <f t="shared" si="150"/>
        <v>Careful!</v>
      </c>
    </row>
    <row r="434" spans="8:26" ht="12.75">
      <c r="H434" s="86">
        <f t="shared" si="160"/>
        <v>7.659999999999925</v>
      </c>
      <c r="I434" s="87">
        <f t="shared" si="146"/>
        <v>0.8842287696325997</v>
      </c>
      <c r="J434" s="88">
        <f t="shared" si="156"/>
        <v>6</v>
      </c>
      <c r="K434" s="3">
        <f t="shared" si="151"/>
      </c>
      <c r="M434" s="101">
        <f t="shared" si="157"/>
        <v>5.7</v>
      </c>
      <c r="N434" s="101">
        <f t="shared" si="158"/>
        <v>0.2999999999999998</v>
      </c>
      <c r="O434" s="18">
        <f t="shared" si="159"/>
        <v>0.0011335072002163216</v>
      </c>
      <c r="P434" s="1" t="str">
        <f t="shared" si="147"/>
        <v>Careful!</v>
      </c>
      <c r="S434" s="86">
        <f t="shared" si="161"/>
        <v>7.659999999999925</v>
      </c>
      <c r="T434" s="87">
        <f t="shared" si="148"/>
        <v>0.8842287696325997</v>
      </c>
      <c r="U434" s="111">
        <f t="shared" si="152"/>
        <v>6</v>
      </c>
      <c r="V434" s="109">
        <f t="shared" si="153"/>
      </c>
      <c r="W434" s="106">
        <f t="shared" si="154"/>
        <v>5.662</v>
      </c>
      <c r="X434" s="86">
        <f t="shared" si="155"/>
        <v>0.3380000000000001</v>
      </c>
      <c r="Y434" s="18">
        <f t="shared" si="149"/>
        <v>0.0005303367418649785</v>
      </c>
      <c r="Z434" s="1" t="str">
        <f t="shared" si="150"/>
        <v>Careful!</v>
      </c>
    </row>
    <row r="435" spans="8:26" ht="12.75">
      <c r="H435" s="86">
        <f t="shared" si="160"/>
        <v>7.679999999999924</v>
      </c>
      <c r="I435" s="87">
        <f t="shared" si="146"/>
        <v>0.8853612200315077</v>
      </c>
      <c r="J435" s="88">
        <f t="shared" si="156"/>
        <v>6</v>
      </c>
      <c r="K435" s="3">
        <f t="shared" si="151"/>
      </c>
      <c r="M435" s="101">
        <f t="shared" si="157"/>
        <v>5.6</v>
      </c>
      <c r="N435" s="101">
        <f t="shared" si="158"/>
        <v>0.40000000000000036</v>
      </c>
      <c r="O435" s="18">
        <f t="shared" si="159"/>
        <v>0.001186075104132378</v>
      </c>
      <c r="P435" s="1" t="str">
        <f t="shared" si="147"/>
        <v>Careful!</v>
      </c>
      <c r="S435" s="86">
        <f t="shared" si="161"/>
        <v>7.679999999999924</v>
      </c>
      <c r="T435" s="87">
        <f t="shared" si="148"/>
        <v>0.8853612200315077</v>
      </c>
      <c r="U435" s="111">
        <f t="shared" si="152"/>
        <v>6</v>
      </c>
      <c r="V435" s="109">
        <f t="shared" si="153"/>
      </c>
      <c r="W435" s="106">
        <f t="shared" si="154"/>
        <v>5.648</v>
      </c>
      <c r="X435" s="86">
        <f t="shared" si="155"/>
        <v>0.3520000000000003</v>
      </c>
      <c r="Y435" s="18">
        <f t="shared" si="149"/>
        <v>0.0005552201276133317</v>
      </c>
      <c r="Z435" s="1" t="str">
        <f t="shared" si="150"/>
        <v>Careful!</v>
      </c>
    </row>
    <row r="436" spans="8:26" ht="12.75">
      <c r="H436" s="86">
        <f t="shared" si="160"/>
        <v>7.699999999999924</v>
      </c>
      <c r="I436" s="87">
        <f aca="true" t="shared" si="162" ref="I436:I499">LOG(H436)</f>
        <v>0.8864907251724776</v>
      </c>
      <c r="J436" s="88">
        <f t="shared" si="156"/>
        <v>6</v>
      </c>
      <c r="K436" s="3">
        <f t="shared" si="151"/>
      </c>
      <c r="M436" s="101">
        <f t="shared" si="157"/>
        <v>5.6</v>
      </c>
      <c r="N436" s="101">
        <f t="shared" si="158"/>
        <v>0.40000000000000036</v>
      </c>
      <c r="O436" s="18">
        <f t="shared" si="159"/>
        <v>0.0012386430080528754</v>
      </c>
      <c r="P436" s="1" t="str">
        <f aca="true" t="shared" si="163" ref="P436:P499">IF(O436&gt;0.0005,"Careful!"," ")</f>
        <v>Careful!</v>
      </c>
      <c r="S436" s="86">
        <f t="shared" si="161"/>
        <v>7.699999999999924</v>
      </c>
      <c r="T436" s="87">
        <f aca="true" t="shared" si="164" ref="T436:T499">LOG(S436)</f>
        <v>0.8864907251724776</v>
      </c>
      <c r="U436" s="111">
        <f t="shared" si="152"/>
        <v>6</v>
      </c>
      <c r="V436" s="109">
        <f t="shared" si="153"/>
      </c>
      <c r="W436" s="106">
        <f t="shared" si="154"/>
        <v>5.633</v>
      </c>
      <c r="X436" s="86">
        <f t="shared" si="155"/>
        <v>0.367</v>
      </c>
      <c r="Y436" s="18">
        <f aca="true" t="shared" si="165" ref="Y436:Y499">((10^(T436+0.00009*U436))-(S436+0.009))</f>
        <v>0.000580103513361685</v>
      </c>
      <c r="Z436" s="1" t="str">
        <f aca="true" t="shared" si="166" ref="Z436:Z499">IF(Y436&gt;=0.0005,"Careful!"," ")</f>
        <v>Careful!</v>
      </c>
    </row>
    <row r="437" spans="8:26" ht="12.75">
      <c r="H437" s="86">
        <f t="shared" si="160"/>
        <v>7.719999999999923</v>
      </c>
      <c r="I437" s="87">
        <f t="shared" si="162"/>
        <v>0.8876173003357318</v>
      </c>
      <c r="J437" s="88">
        <f t="shared" si="156"/>
        <v>6</v>
      </c>
      <c r="K437" s="3">
        <f t="shared" si="151"/>
      </c>
      <c r="M437" s="101">
        <f t="shared" si="157"/>
        <v>5.6</v>
      </c>
      <c r="N437" s="101">
        <f t="shared" si="158"/>
        <v>0.40000000000000036</v>
      </c>
      <c r="O437" s="18">
        <f t="shared" si="159"/>
        <v>0.0012912109119680437</v>
      </c>
      <c r="P437" s="1" t="str">
        <f t="shared" si="163"/>
        <v>Careful!</v>
      </c>
      <c r="S437" s="86">
        <f t="shared" si="161"/>
        <v>7.719999999999923</v>
      </c>
      <c r="T437" s="87">
        <f t="shared" si="164"/>
        <v>0.8876173003357318</v>
      </c>
      <c r="U437" s="111">
        <f t="shared" si="152"/>
        <v>6</v>
      </c>
      <c r="V437" s="109">
        <f t="shared" si="153"/>
      </c>
      <c r="W437" s="106">
        <f t="shared" si="154"/>
        <v>5.618</v>
      </c>
      <c r="X437" s="86">
        <f t="shared" si="155"/>
        <v>0.3819999999999997</v>
      </c>
      <c r="Y437" s="18">
        <f t="shared" si="165"/>
        <v>0.0006049868991127028</v>
      </c>
      <c r="Z437" s="1" t="str">
        <f t="shared" si="166"/>
        <v>Careful!</v>
      </c>
    </row>
    <row r="438" spans="8:26" ht="12.75">
      <c r="H438" s="86">
        <f t="shared" si="160"/>
        <v>7.739999999999923</v>
      </c>
      <c r="I438" s="87">
        <f t="shared" si="162"/>
        <v>0.8887409606828883</v>
      </c>
      <c r="J438" s="88">
        <f t="shared" si="156"/>
        <v>6</v>
      </c>
      <c r="K438" s="3">
        <f aca="true" t="shared" si="167" ref="K438:K501">IF((J437-J438)&gt;=1,"Yes","")</f>
      </c>
      <c r="M438" s="101">
        <f t="shared" si="157"/>
        <v>5.6</v>
      </c>
      <c r="N438" s="101">
        <f t="shared" si="158"/>
        <v>0.40000000000000036</v>
      </c>
      <c r="O438" s="18">
        <f t="shared" si="159"/>
        <v>0.0013437788158849884</v>
      </c>
      <c r="P438" s="1" t="str">
        <f t="shared" si="163"/>
        <v>Careful!</v>
      </c>
      <c r="S438" s="86">
        <f t="shared" si="161"/>
        <v>7.739999999999923</v>
      </c>
      <c r="T438" s="87">
        <f t="shared" si="164"/>
        <v>0.8887409606828883</v>
      </c>
      <c r="U438" s="111">
        <f t="shared" si="152"/>
        <v>6</v>
      </c>
      <c r="V438" s="109">
        <f t="shared" si="153"/>
      </c>
      <c r="W438" s="106">
        <f t="shared" si="154"/>
        <v>5.604</v>
      </c>
      <c r="X438" s="86">
        <f t="shared" si="155"/>
        <v>0.3959999999999999</v>
      </c>
      <c r="Y438" s="18">
        <f t="shared" si="165"/>
        <v>0.0006298702848619442</v>
      </c>
      <c r="Z438" s="1" t="str">
        <f t="shared" si="166"/>
        <v>Careful!</v>
      </c>
    </row>
    <row r="439" spans="8:26" ht="12.75">
      <c r="H439" s="86">
        <f t="shared" si="160"/>
        <v>7.7599999999999225</v>
      </c>
      <c r="I439" s="87">
        <f t="shared" si="162"/>
        <v>0.8898617212581841</v>
      </c>
      <c r="J439" s="88">
        <f t="shared" si="156"/>
        <v>6</v>
      </c>
      <c r="K439" s="3">
        <f t="shared" si="167"/>
      </c>
      <c r="M439" s="101">
        <f t="shared" si="157"/>
        <v>5.6</v>
      </c>
      <c r="N439" s="101">
        <f t="shared" si="158"/>
        <v>0.40000000000000036</v>
      </c>
      <c r="O439" s="18">
        <f t="shared" si="159"/>
        <v>0.0013963467198028212</v>
      </c>
      <c r="P439" s="1" t="str">
        <f t="shared" si="163"/>
        <v>Careful!</v>
      </c>
      <c r="S439" s="86">
        <f t="shared" si="161"/>
        <v>7.7599999999999225</v>
      </c>
      <c r="T439" s="87">
        <f t="shared" si="164"/>
        <v>0.8898617212581841</v>
      </c>
      <c r="U439" s="111">
        <f t="shared" si="152"/>
        <v>6</v>
      </c>
      <c r="V439" s="109">
        <f t="shared" si="153"/>
      </c>
      <c r="W439" s="106">
        <f t="shared" si="154"/>
        <v>5.589</v>
      </c>
      <c r="X439" s="86">
        <f t="shared" si="155"/>
        <v>0.4109999999999996</v>
      </c>
      <c r="Y439" s="18">
        <f t="shared" si="165"/>
        <v>0.0006547536706076329</v>
      </c>
      <c r="Z439" s="1" t="str">
        <f t="shared" si="166"/>
        <v>Careful!</v>
      </c>
    </row>
    <row r="440" spans="8:26" ht="12.75">
      <c r="H440" s="86">
        <f t="shared" si="160"/>
        <v>7.779999999999922</v>
      </c>
      <c r="I440" s="87">
        <f t="shared" si="162"/>
        <v>0.8909795969896845</v>
      </c>
      <c r="J440" s="88">
        <f t="shared" si="156"/>
        <v>6</v>
      </c>
      <c r="K440" s="3">
        <f t="shared" si="167"/>
      </c>
      <c r="M440" s="101">
        <f t="shared" si="157"/>
        <v>5.6</v>
      </c>
      <c r="N440" s="101">
        <f t="shared" si="158"/>
        <v>0.40000000000000036</v>
      </c>
      <c r="O440" s="18">
        <f t="shared" si="159"/>
        <v>0.0014489146237188777</v>
      </c>
      <c r="P440" s="1" t="str">
        <f t="shared" si="163"/>
        <v>Careful!</v>
      </c>
      <c r="S440" s="86">
        <f t="shared" si="161"/>
        <v>7.779999999999922</v>
      </c>
      <c r="T440" s="87">
        <f t="shared" si="164"/>
        <v>0.8909795969896845</v>
      </c>
      <c r="U440" s="111">
        <f t="shared" si="152"/>
        <v>6</v>
      </c>
      <c r="V440" s="109">
        <f t="shared" si="153"/>
      </c>
      <c r="W440" s="106">
        <f t="shared" si="154"/>
        <v>5.575</v>
      </c>
      <c r="X440" s="86">
        <f t="shared" si="155"/>
        <v>0.4249999999999998</v>
      </c>
      <c r="Y440" s="18">
        <f t="shared" si="165"/>
        <v>0.0006796370563559861</v>
      </c>
      <c r="Z440" s="1" t="str">
        <f t="shared" si="166"/>
        <v>Careful!</v>
      </c>
    </row>
    <row r="441" spans="8:26" ht="12.75">
      <c r="H441" s="86">
        <f t="shared" si="160"/>
        <v>7.799999999999922</v>
      </c>
      <c r="I441" s="87">
        <f t="shared" si="162"/>
        <v>0.892094602690476</v>
      </c>
      <c r="J441" s="88">
        <f t="shared" si="156"/>
        <v>6</v>
      </c>
      <c r="K441" s="3">
        <f t="shared" si="167"/>
      </c>
      <c r="M441" s="101">
        <f t="shared" si="157"/>
        <v>5.6</v>
      </c>
      <c r="N441" s="101">
        <f t="shared" si="158"/>
        <v>0.40000000000000036</v>
      </c>
      <c r="O441" s="18">
        <f t="shared" si="159"/>
        <v>0.0015014825276367105</v>
      </c>
      <c r="P441" s="1" t="str">
        <f t="shared" si="163"/>
        <v>Careful!</v>
      </c>
      <c r="S441" s="86">
        <f t="shared" si="161"/>
        <v>7.799999999999922</v>
      </c>
      <c r="T441" s="87">
        <f t="shared" si="164"/>
        <v>0.892094602690476</v>
      </c>
      <c r="U441" s="111">
        <f t="shared" si="152"/>
        <v>6</v>
      </c>
      <c r="V441" s="109">
        <f t="shared" si="153"/>
      </c>
      <c r="W441" s="106">
        <f t="shared" si="154"/>
        <v>5.561</v>
      </c>
      <c r="X441" s="86">
        <f t="shared" si="155"/>
        <v>0.43900000000000006</v>
      </c>
      <c r="Y441" s="18">
        <f t="shared" si="165"/>
        <v>0.0007045204421052276</v>
      </c>
      <c r="Z441" s="1" t="str">
        <f t="shared" si="166"/>
        <v>Careful!</v>
      </c>
    </row>
    <row r="442" spans="8:26" ht="12.75">
      <c r="H442" s="86">
        <f t="shared" si="160"/>
        <v>7.819999999999921</v>
      </c>
      <c r="I442" s="87">
        <f t="shared" si="162"/>
        <v>0.8932067530598437</v>
      </c>
      <c r="J442" s="88">
        <f t="shared" si="156"/>
        <v>6</v>
      </c>
      <c r="K442" s="3">
        <f t="shared" si="167"/>
      </c>
      <c r="M442" s="101">
        <f t="shared" si="157"/>
        <v>5.5</v>
      </c>
      <c r="N442" s="101">
        <f t="shared" si="158"/>
        <v>0.5</v>
      </c>
      <c r="O442" s="18">
        <f t="shared" si="159"/>
        <v>0.0015540504315536552</v>
      </c>
      <c r="P442" s="1" t="str">
        <f t="shared" si="163"/>
        <v>Careful!</v>
      </c>
      <c r="S442" s="86">
        <f t="shared" si="161"/>
        <v>7.819999999999921</v>
      </c>
      <c r="T442" s="87">
        <f t="shared" si="164"/>
        <v>0.8932067530598437</v>
      </c>
      <c r="U442" s="111">
        <f t="shared" si="152"/>
        <v>6</v>
      </c>
      <c r="V442" s="109">
        <f t="shared" si="153"/>
      </c>
      <c r="W442" s="106">
        <f t="shared" si="154"/>
        <v>5.547</v>
      </c>
      <c r="X442" s="86">
        <f t="shared" si="155"/>
        <v>0.4530000000000003</v>
      </c>
      <c r="Y442" s="18">
        <f t="shared" si="165"/>
        <v>0.0007294038278580217</v>
      </c>
      <c r="Z442" s="1" t="str">
        <f t="shared" si="166"/>
        <v>Careful!</v>
      </c>
    </row>
    <row r="443" spans="8:26" ht="12.75">
      <c r="H443" s="86">
        <f t="shared" si="160"/>
        <v>7.839999999999921</v>
      </c>
      <c r="I443" s="87">
        <f t="shared" si="162"/>
        <v>0.8943160626844341</v>
      </c>
      <c r="J443" s="88">
        <f t="shared" si="156"/>
        <v>6</v>
      </c>
      <c r="K443" s="3">
        <f t="shared" si="167"/>
      </c>
      <c r="M443" s="101">
        <f t="shared" si="157"/>
        <v>5.5</v>
      </c>
      <c r="N443" s="101">
        <f t="shared" si="158"/>
        <v>0.5</v>
      </c>
      <c r="O443" s="18">
        <f t="shared" si="159"/>
        <v>0.001606618335471488</v>
      </c>
      <c r="P443" s="1" t="str">
        <f t="shared" si="163"/>
        <v>Careful!</v>
      </c>
      <c r="S443" s="86">
        <f t="shared" si="161"/>
        <v>7.839999999999921</v>
      </c>
      <c r="T443" s="87">
        <f t="shared" si="164"/>
        <v>0.8943160626844341</v>
      </c>
      <c r="U443" s="111">
        <f t="shared" si="152"/>
        <v>6</v>
      </c>
      <c r="V443" s="109">
        <f t="shared" si="153"/>
      </c>
      <c r="W443" s="106">
        <f t="shared" si="154"/>
        <v>5.532</v>
      </c>
      <c r="X443" s="86">
        <f t="shared" si="155"/>
        <v>0.46799999999999997</v>
      </c>
      <c r="Y443" s="18">
        <f t="shared" si="165"/>
        <v>0.0007542872136045986</v>
      </c>
      <c r="Z443" s="1" t="str">
        <f t="shared" si="166"/>
        <v>Careful!</v>
      </c>
    </row>
    <row r="444" spans="8:26" ht="12.75">
      <c r="H444" s="86">
        <f t="shared" si="160"/>
        <v>7.85999999999992</v>
      </c>
      <c r="I444" s="87">
        <f t="shared" si="162"/>
        <v>0.8954225460394035</v>
      </c>
      <c r="J444" s="88">
        <f t="shared" si="156"/>
        <v>6</v>
      </c>
      <c r="K444" s="3">
        <f t="shared" si="167"/>
      </c>
      <c r="M444" s="101">
        <f t="shared" si="157"/>
        <v>5.5</v>
      </c>
      <c r="N444" s="101">
        <f t="shared" si="158"/>
        <v>0.5</v>
      </c>
      <c r="O444" s="18">
        <f t="shared" si="159"/>
        <v>0.0016591862393875445</v>
      </c>
      <c r="P444" s="1" t="str">
        <f t="shared" si="163"/>
        <v>Careful!</v>
      </c>
      <c r="S444" s="86">
        <f t="shared" si="161"/>
        <v>7.85999999999992</v>
      </c>
      <c r="T444" s="87">
        <f t="shared" si="164"/>
        <v>0.8954225460394035</v>
      </c>
      <c r="U444" s="111">
        <f aca="true" t="shared" si="168" ref="U444:U507">IF(ABS(ROUND(-100000*(T444-T445)/20,2)-ROUND(-100000*(T444-T445)/20,0))&lt;0.25,ROUND(-100000*(T444-T445)/20,0),IF(ABS(ROUND(-100000*(T444-T445)/20,2)-ROUND(-100000*(T444-T445)/20,0)+0.5)&lt;0.25,ROUND(-100000*(T444-T445)/20,0),ROUND(-100000*(T444-T445)/20,0)+0.5))</f>
        <v>6</v>
      </c>
      <c r="V444" s="109">
        <f aca="true" t="shared" si="169" ref="V444:V507">IF((U443-U444)&gt;=0.5,"Yes","")</f>
      </c>
      <c r="W444" s="106">
        <f aca="true" t="shared" si="170" ref="W444:W507">ROUND(-100000*(T444-T445)/20,3)</f>
        <v>5.518</v>
      </c>
      <c r="X444" s="86">
        <f t="shared" si="155"/>
        <v>0.4820000000000002</v>
      </c>
      <c r="Y444" s="18">
        <f t="shared" si="165"/>
        <v>0.0007791705993556164</v>
      </c>
      <c r="Z444" s="1" t="str">
        <f t="shared" si="166"/>
        <v>Careful!</v>
      </c>
    </row>
    <row r="445" spans="8:26" ht="12.75">
      <c r="H445" s="86">
        <f t="shared" si="160"/>
        <v>7.87999999999992</v>
      </c>
      <c r="I445" s="87">
        <f t="shared" si="162"/>
        <v>0.8965262174895509</v>
      </c>
      <c r="J445" s="88">
        <f t="shared" si="156"/>
        <v>6</v>
      </c>
      <c r="K445" s="3">
        <f t="shared" si="167"/>
      </c>
      <c r="M445" s="101">
        <f t="shared" si="157"/>
        <v>5.5</v>
      </c>
      <c r="N445" s="101">
        <f t="shared" si="158"/>
        <v>0.5</v>
      </c>
      <c r="O445" s="18">
        <f t="shared" si="159"/>
        <v>0.0017117541433018246</v>
      </c>
      <c r="P445" s="1" t="str">
        <f t="shared" si="163"/>
        <v>Careful!</v>
      </c>
      <c r="S445" s="86">
        <f t="shared" si="161"/>
        <v>7.87999999999992</v>
      </c>
      <c r="T445" s="87">
        <f t="shared" si="164"/>
        <v>0.8965262174895509</v>
      </c>
      <c r="U445" s="111">
        <f t="shared" si="168"/>
        <v>6</v>
      </c>
      <c r="V445" s="109">
        <f t="shared" si="169"/>
      </c>
      <c r="W445" s="106">
        <f t="shared" si="170"/>
        <v>5.504</v>
      </c>
      <c r="X445" s="86">
        <f t="shared" si="155"/>
        <v>0.49600000000000044</v>
      </c>
      <c r="Y445" s="18">
        <f t="shared" si="165"/>
        <v>0.0008040539851021933</v>
      </c>
      <c r="Z445" s="1" t="str">
        <f t="shared" si="166"/>
        <v>Careful!</v>
      </c>
    </row>
    <row r="446" spans="8:26" ht="12.75">
      <c r="H446" s="86">
        <f t="shared" si="160"/>
        <v>7.8999999999999195</v>
      </c>
      <c r="I446" s="87">
        <f t="shared" si="162"/>
        <v>0.897627091290437</v>
      </c>
      <c r="J446" s="88">
        <f t="shared" si="156"/>
        <v>5</v>
      </c>
      <c r="K446" s="3" t="str">
        <f t="shared" si="167"/>
        <v>Yes</v>
      </c>
      <c r="M446" s="101">
        <f t="shared" si="157"/>
        <v>5.5</v>
      </c>
      <c r="N446" s="101">
        <f t="shared" si="158"/>
        <v>-0.5</v>
      </c>
      <c r="O446" s="18">
        <f t="shared" si="159"/>
        <v>0.0017001844840978109</v>
      </c>
      <c r="P446" s="1" t="str">
        <f t="shared" si="163"/>
        <v>Careful!</v>
      </c>
      <c r="S446" s="86">
        <f t="shared" si="161"/>
        <v>7.8999999999999195</v>
      </c>
      <c r="T446" s="87">
        <f t="shared" si="164"/>
        <v>0.897627091290437</v>
      </c>
      <c r="U446" s="111">
        <f t="shared" si="168"/>
        <v>5.5</v>
      </c>
      <c r="V446" s="109" t="str">
        <f t="shared" si="169"/>
        <v>Yes</v>
      </c>
      <c r="W446" s="106">
        <f t="shared" si="170"/>
        <v>5.49</v>
      </c>
      <c r="X446" s="86">
        <f t="shared" si="155"/>
        <v>-0.4900000000000002</v>
      </c>
      <c r="Y446" s="18">
        <f t="shared" si="165"/>
        <v>9.39239173991524E-06</v>
      </c>
      <c r="Z446" s="1" t="str">
        <f t="shared" si="166"/>
        <v> </v>
      </c>
    </row>
    <row r="447" spans="8:26" ht="12.75">
      <c r="H447" s="86">
        <f t="shared" si="160"/>
        <v>7.919999999999919</v>
      </c>
      <c r="I447" s="87">
        <f t="shared" si="162"/>
        <v>0.8987251815894891</v>
      </c>
      <c r="J447" s="88">
        <f t="shared" si="156"/>
        <v>5</v>
      </c>
      <c r="K447" s="3">
        <f t="shared" si="167"/>
      </c>
      <c r="M447" s="101">
        <f t="shared" si="157"/>
        <v>5.5</v>
      </c>
      <c r="N447" s="101">
        <f t="shared" si="158"/>
        <v>-0.5</v>
      </c>
      <c r="O447" s="18">
        <f t="shared" si="159"/>
        <v>0.0016563874827921765</v>
      </c>
      <c r="P447" s="1" t="str">
        <f t="shared" si="163"/>
        <v>Careful!</v>
      </c>
      <c r="S447" s="86">
        <f t="shared" si="161"/>
        <v>7.919999999999919</v>
      </c>
      <c r="T447" s="87">
        <f t="shared" si="164"/>
        <v>0.8987251815894891</v>
      </c>
      <c r="U447" s="111">
        <f t="shared" si="168"/>
        <v>5.5</v>
      </c>
      <c r="V447" s="109">
        <f t="shared" si="169"/>
      </c>
      <c r="W447" s="106">
        <f t="shared" si="170"/>
        <v>5.477</v>
      </c>
      <c r="X447" s="86">
        <f t="shared" si="155"/>
        <v>-0.4770000000000003</v>
      </c>
      <c r="Y447" s="18">
        <f t="shared" si="165"/>
        <v>3.220098007350458E-05</v>
      </c>
      <c r="Z447" s="1" t="str">
        <f t="shared" si="166"/>
        <v> </v>
      </c>
    </row>
    <row r="448" spans="8:26" ht="12.75">
      <c r="H448" s="86">
        <f t="shared" si="160"/>
        <v>7.939999999999919</v>
      </c>
      <c r="I448" s="87">
        <f t="shared" si="162"/>
        <v>0.8998205024270918</v>
      </c>
      <c r="J448" s="88">
        <f t="shared" si="156"/>
        <v>5</v>
      </c>
      <c r="K448" s="3">
        <f t="shared" si="167"/>
      </c>
      <c r="M448" s="101">
        <f t="shared" si="157"/>
        <v>5.5</v>
      </c>
      <c r="N448" s="101">
        <f t="shared" si="158"/>
        <v>-0.5</v>
      </c>
      <c r="O448" s="18">
        <f t="shared" si="159"/>
        <v>0.0016125904814874303</v>
      </c>
      <c r="P448" s="1" t="str">
        <f t="shared" si="163"/>
        <v>Careful!</v>
      </c>
      <c r="S448" s="86">
        <f t="shared" si="161"/>
        <v>7.939999999999919</v>
      </c>
      <c r="T448" s="87">
        <f t="shared" si="164"/>
        <v>0.8998205024270918</v>
      </c>
      <c r="U448" s="111">
        <f t="shared" si="168"/>
        <v>5.5</v>
      </c>
      <c r="V448" s="109">
        <f t="shared" si="169"/>
      </c>
      <c r="W448" s="106">
        <f t="shared" si="170"/>
        <v>5.463</v>
      </c>
      <c r="X448" s="86">
        <f t="shared" si="155"/>
        <v>-0.4630000000000001</v>
      </c>
      <c r="Y448" s="18">
        <f t="shared" si="165"/>
        <v>5.5009568405317566E-05</v>
      </c>
      <c r="Z448" s="1" t="str">
        <f t="shared" si="166"/>
        <v> </v>
      </c>
    </row>
    <row r="449" spans="8:26" ht="12.75">
      <c r="H449" s="86">
        <f t="shared" si="160"/>
        <v>7.959999999999918</v>
      </c>
      <c r="I449" s="87">
        <f t="shared" si="162"/>
        <v>0.9009130677376646</v>
      </c>
      <c r="J449" s="88">
        <f t="shared" si="156"/>
        <v>5</v>
      </c>
      <c r="K449" s="3">
        <f t="shared" si="167"/>
      </c>
      <c r="M449" s="101">
        <f t="shared" si="157"/>
        <v>5.4</v>
      </c>
      <c r="N449" s="101">
        <f t="shared" si="158"/>
        <v>-0.40000000000000036</v>
      </c>
      <c r="O449" s="18">
        <f t="shared" si="159"/>
        <v>0.0015687934801809078</v>
      </c>
      <c r="P449" s="1" t="str">
        <f t="shared" si="163"/>
        <v>Careful!</v>
      </c>
      <c r="S449" s="86">
        <f t="shared" si="161"/>
        <v>7.959999999999918</v>
      </c>
      <c r="T449" s="87">
        <f t="shared" si="164"/>
        <v>0.9009130677376646</v>
      </c>
      <c r="U449" s="111">
        <f t="shared" si="168"/>
        <v>5.5</v>
      </c>
      <c r="V449" s="109">
        <f t="shared" si="169"/>
      </c>
      <c r="W449" s="106">
        <f t="shared" si="170"/>
        <v>5.449</v>
      </c>
      <c r="X449" s="86">
        <f t="shared" si="155"/>
        <v>-0.44899999999999984</v>
      </c>
      <c r="Y449" s="18">
        <f t="shared" si="165"/>
        <v>7.781815673624237E-05</v>
      </c>
      <c r="Z449" s="1" t="str">
        <f t="shared" si="166"/>
        <v> </v>
      </c>
    </row>
    <row r="450" spans="8:26" ht="12.75">
      <c r="H450" s="86">
        <f t="shared" si="160"/>
        <v>7.979999999999918</v>
      </c>
      <c r="I450" s="87">
        <f t="shared" si="162"/>
        <v>0.902002891350725</v>
      </c>
      <c r="J450" s="88">
        <f t="shared" si="156"/>
        <v>5</v>
      </c>
      <c r="K450" s="3">
        <f t="shared" si="167"/>
      </c>
      <c r="M450" s="101">
        <f t="shared" si="157"/>
        <v>5.4</v>
      </c>
      <c r="N450" s="101">
        <f t="shared" si="158"/>
        <v>-0.40000000000000036</v>
      </c>
      <c r="O450" s="18">
        <f t="shared" si="159"/>
        <v>0.0015249964788752735</v>
      </c>
      <c r="P450" s="1" t="str">
        <f t="shared" si="163"/>
        <v>Careful!</v>
      </c>
      <c r="S450" s="86">
        <f t="shared" si="161"/>
        <v>7.979999999999918</v>
      </c>
      <c r="T450" s="87">
        <f t="shared" si="164"/>
        <v>0.902002891350725</v>
      </c>
      <c r="U450" s="111">
        <f t="shared" si="168"/>
        <v>5.5</v>
      </c>
      <c r="V450" s="109">
        <f t="shared" si="169"/>
      </c>
      <c r="W450" s="106">
        <f t="shared" si="170"/>
        <v>5.435</v>
      </c>
      <c r="X450" s="86">
        <f t="shared" si="155"/>
        <v>-0.4349999999999996</v>
      </c>
      <c r="Y450" s="18">
        <f t="shared" si="165"/>
        <v>0.00010062674507249625</v>
      </c>
      <c r="Z450" s="1" t="str">
        <f t="shared" si="166"/>
        <v> </v>
      </c>
    </row>
    <row r="451" spans="8:26" ht="12.75">
      <c r="H451" s="86">
        <f t="shared" si="160"/>
        <v>7.999999999999917</v>
      </c>
      <c r="I451" s="87">
        <f t="shared" si="162"/>
        <v>0.9030899869919391</v>
      </c>
      <c r="J451" s="88">
        <f t="shared" si="156"/>
        <v>5</v>
      </c>
      <c r="K451" s="3">
        <f t="shared" si="167"/>
      </c>
      <c r="M451" s="101">
        <f t="shared" si="157"/>
        <v>5.4</v>
      </c>
      <c r="N451" s="101">
        <f t="shared" si="158"/>
        <v>-0.40000000000000036</v>
      </c>
      <c r="O451" s="18">
        <f t="shared" si="159"/>
        <v>0.001481199477568751</v>
      </c>
      <c r="P451" s="1" t="str">
        <f t="shared" si="163"/>
        <v>Careful!</v>
      </c>
      <c r="S451" s="86">
        <f t="shared" si="161"/>
        <v>7.999999999999917</v>
      </c>
      <c r="T451" s="87">
        <f t="shared" si="164"/>
        <v>0.9030899869919391</v>
      </c>
      <c r="U451" s="111">
        <f t="shared" si="168"/>
        <v>5.5</v>
      </c>
      <c r="V451" s="109">
        <f t="shared" si="169"/>
      </c>
      <c r="W451" s="106">
        <f t="shared" si="170"/>
        <v>5.422</v>
      </c>
      <c r="X451" s="86">
        <f t="shared" si="155"/>
        <v>-0.4219999999999997</v>
      </c>
      <c r="Y451" s="18">
        <f t="shared" si="165"/>
        <v>0.00012343533340697377</v>
      </c>
      <c r="Z451" s="1" t="str">
        <f t="shared" si="166"/>
        <v> </v>
      </c>
    </row>
    <row r="452" spans="8:26" ht="12.75">
      <c r="H452" s="86">
        <f t="shared" si="160"/>
        <v>8.019999999999918</v>
      </c>
      <c r="I452" s="87">
        <f t="shared" si="162"/>
        <v>0.9041743682841591</v>
      </c>
      <c r="J452" s="88">
        <f t="shared" si="156"/>
        <v>5</v>
      </c>
      <c r="K452" s="3">
        <f t="shared" si="167"/>
      </c>
      <c r="M452" s="101">
        <f t="shared" si="157"/>
        <v>5.4</v>
      </c>
      <c r="N452" s="101">
        <f t="shared" si="158"/>
        <v>-0.40000000000000036</v>
      </c>
      <c r="O452" s="18">
        <f t="shared" si="159"/>
        <v>0.0014374024762613402</v>
      </c>
      <c r="P452" s="1" t="str">
        <f t="shared" si="163"/>
        <v>Careful!</v>
      </c>
      <c r="S452" s="86">
        <f t="shared" si="161"/>
        <v>8.019999999999918</v>
      </c>
      <c r="T452" s="87">
        <f t="shared" si="164"/>
        <v>0.9041743682841591</v>
      </c>
      <c r="U452" s="111">
        <f t="shared" si="168"/>
        <v>5.5</v>
      </c>
      <c r="V452" s="109">
        <f t="shared" si="169"/>
      </c>
      <c r="W452" s="106">
        <f t="shared" si="170"/>
        <v>5.408</v>
      </c>
      <c r="X452" s="86">
        <f t="shared" si="155"/>
        <v>-0.40800000000000036</v>
      </c>
      <c r="Y452" s="18">
        <f t="shared" si="165"/>
        <v>0.00014624392173878675</v>
      </c>
      <c r="Z452" s="1" t="str">
        <f t="shared" si="166"/>
        <v> </v>
      </c>
    </row>
    <row r="453" spans="8:26" ht="12.75">
      <c r="H453" s="86">
        <f t="shared" si="160"/>
        <v>8.039999999999917</v>
      </c>
      <c r="I453" s="87">
        <f t="shared" si="162"/>
        <v>0.9052560487484468</v>
      </c>
      <c r="J453" s="88">
        <f t="shared" si="156"/>
        <v>5</v>
      </c>
      <c r="K453" s="3">
        <f t="shared" si="167"/>
      </c>
      <c r="M453" s="101">
        <f t="shared" si="157"/>
        <v>5.4</v>
      </c>
      <c r="N453" s="101">
        <f t="shared" si="158"/>
        <v>-0.40000000000000036</v>
      </c>
      <c r="O453" s="18">
        <f t="shared" si="159"/>
        <v>0.0013936054749592586</v>
      </c>
      <c r="P453" s="1" t="str">
        <f t="shared" si="163"/>
        <v>Careful!</v>
      </c>
      <c r="S453" s="86">
        <f t="shared" si="161"/>
        <v>8.039999999999917</v>
      </c>
      <c r="T453" s="87">
        <f t="shared" si="164"/>
        <v>0.9052560487484468</v>
      </c>
      <c r="U453" s="111">
        <f t="shared" si="168"/>
        <v>5.5</v>
      </c>
      <c r="V453" s="109">
        <f t="shared" si="169"/>
      </c>
      <c r="W453" s="106">
        <f t="shared" si="170"/>
        <v>5.395</v>
      </c>
      <c r="X453" s="86">
        <f t="shared" si="155"/>
        <v>-0.3949999999999996</v>
      </c>
      <c r="Y453" s="18">
        <f t="shared" si="165"/>
        <v>0.00016905251007059974</v>
      </c>
      <c r="Z453" s="1" t="str">
        <f t="shared" si="166"/>
        <v> </v>
      </c>
    </row>
    <row r="454" spans="8:26" ht="12.75">
      <c r="H454" s="86">
        <f t="shared" si="160"/>
        <v>8.059999999999917</v>
      </c>
      <c r="I454" s="87">
        <f t="shared" si="162"/>
        <v>0.9063350418050862</v>
      </c>
      <c r="J454" s="88">
        <f t="shared" si="156"/>
        <v>5</v>
      </c>
      <c r="K454" s="3">
        <f t="shared" si="167"/>
      </c>
      <c r="M454" s="101">
        <f t="shared" si="157"/>
        <v>5.4</v>
      </c>
      <c r="N454" s="101">
        <f t="shared" si="158"/>
        <v>-0.40000000000000036</v>
      </c>
      <c r="O454" s="18">
        <f t="shared" si="159"/>
        <v>0.0013498084736500715</v>
      </c>
      <c r="P454" s="1" t="str">
        <f t="shared" si="163"/>
        <v>Careful!</v>
      </c>
      <c r="S454" s="86">
        <f t="shared" si="161"/>
        <v>8.059999999999917</v>
      </c>
      <c r="T454" s="87">
        <f t="shared" si="164"/>
        <v>0.9063350418050862</v>
      </c>
      <c r="U454" s="111">
        <f t="shared" si="168"/>
        <v>5.5</v>
      </c>
      <c r="V454" s="109">
        <f t="shared" si="169"/>
      </c>
      <c r="W454" s="106">
        <f t="shared" si="170"/>
        <v>5.382</v>
      </c>
      <c r="X454" s="86">
        <f t="shared" si="155"/>
        <v>-0.3819999999999997</v>
      </c>
      <c r="Y454" s="18">
        <f t="shared" si="165"/>
        <v>0.00019186109840418908</v>
      </c>
      <c r="Z454" s="1" t="str">
        <f t="shared" si="166"/>
        <v> </v>
      </c>
    </row>
    <row r="455" spans="8:26" ht="12.75">
      <c r="H455" s="86">
        <f t="shared" si="160"/>
        <v>8.079999999999917</v>
      </c>
      <c r="I455" s="87">
        <f t="shared" si="162"/>
        <v>0.9074113607745816</v>
      </c>
      <c r="J455" s="88">
        <f t="shared" si="156"/>
        <v>5</v>
      </c>
      <c r="K455" s="3">
        <f t="shared" si="167"/>
      </c>
      <c r="M455" s="101">
        <f t="shared" si="157"/>
        <v>5.4</v>
      </c>
      <c r="N455" s="101">
        <f t="shared" si="158"/>
        <v>-0.40000000000000036</v>
      </c>
      <c r="O455" s="18">
        <f t="shared" si="159"/>
        <v>0.0013060114723479899</v>
      </c>
      <c r="P455" s="1" t="str">
        <f t="shared" si="163"/>
        <v>Careful!</v>
      </c>
      <c r="S455" s="86">
        <f t="shared" si="161"/>
        <v>8.079999999999917</v>
      </c>
      <c r="T455" s="87">
        <f t="shared" si="164"/>
        <v>0.9074113607745816</v>
      </c>
      <c r="U455" s="111">
        <f t="shared" si="168"/>
        <v>5.5</v>
      </c>
      <c r="V455" s="109">
        <f t="shared" si="169"/>
      </c>
      <c r="W455" s="106">
        <f t="shared" si="170"/>
        <v>5.368</v>
      </c>
      <c r="X455" s="86">
        <f t="shared" si="155"/>
        <v>-0.3680000000000003</v>
      </c>
      <c r="Y455" s="18">
        <f t="shared" si="165"/>
        <v>0.00021466968673777842</v>
      </c>
      <c r="Z455" s="1" t="str">
        <f t="shared" si="166"/>
        <v> </v>
      </c>
    </row>
    <row r="456" spans="8:26" ht="12.75">
      <c r="H456" s="86">
        <f t="shared" si="160"/>
        <v>8.099999999999916</v>
      </c>
      <c r="I456" s="87">
        <f t="shared" si="162"/>
        <v>0.9084850188786453</v>
      </c>
      <c r="J456" s="88">
        <f t="shared" si="156"/>
        <v>5</v>
      </c>
      <c r="K456" s="3">
        <f t="shared" si="167"/>
      </c>
      <c r="M456" s="101">
        <f t="shared" si="157"/>
        <v>5.4</v>
      </c>
      <c r="N456" s="101">
        <f t="shared" si="158"/>
        <v>-0.40000000000000036</v>
      </c>
      <c r="O456" s="18">
        <f t="shared" si="159"/>
        <v>0.0012622144710370264</v>
      </c>
      <c r="P456" s="1" t="str">
        <f t="shared" si="163"/>
        <v>Careful!</v>
      </c>
      <c r="S456" s="86">
        <f t="shared" si="161"/>
        <v>8.099999999999916</v>
      </c>
      <c r="T456" s="87">
        <f t="shared" si="164"/>
        <v>0.9084850188786453</v>
      </c>
      <c r="U456" s="111">
        <f t="shared" si="168"/>
        <v>5.5</v>
      </c>
      <c r="V456" s="109">
        <f t="shared" si="169"/>
      </c>
      <c r="W456" s="106">
        <f t="shared" si="170"/>
        <v>5.355</v>
      </c>
      <c r="X456" s="86">
        <f t="shared" si="155"/>
        <v>-0.3550000000000004</v>
      </c>
      <c r="Y456" s="18">
        <f t="shared" si="165"/>
        <v>0.00023747827507314412</v>
      </c>
      <c r="Z456" s="1" t="str">
        <f t="shared" si="166"/>
        <v> </v>
      </c>
    </row>
    <row r="457" spans="8:26" ht="12.75">
      <c r="H457" s="86">
        <f t="shared" si="160"/>
        <v>8.119999999999916</v>
      </c>
      <c r="I457" s="87">
        <f t="shared" si="162"/>
        <v>0.9095560292411708</v>
      </c>
      <c r="J457" s="88">
        <f t="shared" si="156"/>
        <v>5</v>
      </c>
      <c r="K457" s="3">
        <f t="shared" si="167"/>
      </c>
      <c r="M457" s="101">
        <f t="shared" si="157"/>
        <v>5.3</v>
      </c>
      <c r="N457" s="101">
        <f t="shared" si="158"/>
        <v>-0.2999999999999998</v>
      </c>
      <c r="O457" s="18">
        <f t="shared" si="159"/>
        <v>0.001218417469731392</v>
      </c>
      <c r="P457" s="1" t="str">
        <f t="shared" si="163"/>
        <v>Careful!</v>
      </c>
      <c r="S457" s="86">
        <f t="shared" si="161"/>
        <v>8.119999999999916</v>
      </c>
      <c r="T457" s="87">
        <f t="shared" si="164"/>
        <v>0.9095560292411708</v>
      </c>
      <c r="U457" s="111">
        <f t="shared" si="168"/>
        <v>5.5</v>
      </c>
      <c r="V457" s="109">
        <f t="shared" si="169"/>
      </c>
      <c r="W457" s="106">
        <f t="shared" si="170"/>
        <v>5.342</v>
      </c>
      <c r="X457" s="86">
        <f t="shared" si="155"/>
        <v>-0.34199999999999964</v>
      </c>
      <c r="Y457" s="18">
        <f t="shared" si="165"/>
        <v>0.0002602868634085098</v>
      </c>
      <c r="Z457" s="1" t="str">
        <f t="shared" si="166"/>
        <v> </v>
      </c>
    </row>
    <row r="458" spans="8:26" ht="12.75">
      <c r="H458" s="86">
        <f t="shared" si="160"/>
        <v>8.139999999999915</v>
      </c>
      <c r="I458" s="87">
        <f t="shared" si="162"/>
        <v>0.9106244048891967</v>
      </c>
      <c r="J458" s="88">
        <f t="shared" si="156"/>
        <v>5</v>
      </c>
      <c r="K458" s="3">
        <f t="shared" si="167"/>
      </c>
      <c r="M458" s="101">
        <f t="shared" si="157"/>
        <v>5.3</v>
      </c>
      <c r="N458" s="101">
        <f t="shared" si="158"/>
        <v>-0.2999999999999998</v>
      </c>
      <c r="O458" s="18">
        <f t="shared" si="159"/>
        <v>0.001174620468427534</v>
      </c>
      <c r="P458" s="1" t="str">
        <f t="shared" si="163"/>
        <v>Careful!</v>
      </c>
      <c r="S458" s="86">
        <f t="shared" si="161"/>
        <v>8.139999999999915</v>
      </c>
      <c r="T458" s="87">
        <f t="shared" si="164"/>
        <v>0.9106244048891967</v>
      </c>
      <c r="U458" s="111">
        <f t="shared" si="168"/>
        <v>5.5</v>
      </c>
      <c r="V458" s="109">
        <f t="shared" si="169"/>
      </c>
      <c r="W458" s="106">
        <f t="shared" si="170"/>
        <v>5.329</v>
      </c>
      <c r="X458" s="86">
        <f t="shared" si="155"/>
        <v>-0.32899999999999974</v>
      </c>
      <c r="Y458" s="18">
        <f t="shared" si="165"/>
        <v>0.0002830954517403228</v>
      </c>
      <c r="Z458" s="1" t="str">
        <f t="shared" si="166"/>
        <v> </v>
      </c>
    </row>
    <row r="459" spans="8:26" ht="12.75">
      <c r="H459" s="86">
        <f t="shared" si="160"/>
        <v>8.159999999999915</v>
      </c>
      <c r="I459" s="87">
        <f t="shared" si="162"/>
        <v>0.9116901587538566</v>
      </c>
      <c r="J459" s="88">
        <f t="shared" si="156"/>
        <v>5</v>
      </c>
      <c r="K459" s="3">
        <f t="shared" si="167"/>
      </c>
      <c r="M459" s="101">
        <f t="shared" si="157"/>
        <v>5.3</v>
      </c>
      <c r="N459" s="101">
        <f t="shared" si="158"/>
        <v>-0.2999999999999998</v>
      </c>
      <c r="O459" s="18">
        <f t="shared" si="159"/>
        <v>0.0011308234671201234</v>
      </c>
      <c r="P459" s="1" t="str">
        <f t="shared" si="163"/>
        <v>Careful!</v>
      </c>
      <c r="S459" s="86">
        <f t="shared" si="161"/>
        <v>8.159999999999915</v>
      </c>
      <c r="T459" s="87">
        <f t="shared" si="164"/>
        <v>0.9116901587538566</v>
      </c>
      <c r="U459" s="111">
        <f t="shared" si="168"/>
        <v>5.5</v>
      </c>
      <c r="V459" s="109">
        <f t="shared" si="169"/>
      </c>
      <c r="W459" s="106">
        <f t="shared" si="170"/>
        <v>5.316</v>
      </c>
      <c r="X459" s="86">
        <f t="shared" si="155"/>
        <v>-0.31599999999999984</v>
      </c>
      <c r="Y459" s="18">
        <f t="shared" si="165"/>
        <v>0.0003059040400756885</v>
      </c>
      <c r="Z459" s="1" t="str">
        <f t="shared" si="166"/>
        <v> </v>
      </c>
    </row>
    <row r="460" spans="8:26" ht="12.75">
      <c r="H460" s="86">
        <f t="shared" si="160"/>
        <v>8.179999999999914</v>
      </c>
      <c r="I460" s="87">
        <f t="shared" si="162"/>
        <v>0.9127533036713185</v>
      </c>
      <c r="J460" s="88">
        <f t="shared" si="156"/>
        <v>5</v>
      </c>
      <c r="K460" s="3">
        <f t="shared" si="167"/>
      </c>
      <c r="M460" s="101">
        <f t="shared" si="157"/>
        <v>5.3</v>
      </c>
      <c r="N460" s="101">
        <f t="shared" si="158"/>
        <v>-0.2999999999999998</v>
      </c>
      <c r="O460" s="18">
        <f t="shared" si="159"/>
        <v>0.0010870264658162654</v>
      </c>
      <c r="P460" s="1" t="str">
        <f t="shared" si="163"/>
        <v>Careful!</v>
      </c>
      <c r="S460" s="86">
        <f t="shared" si="161"/>
        <v>8.179999999999914</v>
      </c>
      <c r="T460" s="87">
        <f t="shared" si="164"/>
        <v>0.9127533036713185</v>
      </c>
      <c r="U460" s="111">
        <f t="shared" si="168"/>
        <v>5.5</v>
      </c>
      <c r="V460" s="109">
        <f t="shared" si="169"/>
      </c>
      <c r="W460" s="106">
        <f t="shared" si="170"/>
        <v>5.303</v>
      </c>
      <c r="X460" s="86">
        <f t="shared" si="155"/>
        <v>-0.30299999999999994</v>
      </c>
      <c r="Y460" s="18">
        <f t="shared" si="165"/>
        <v>0.0003287126284075015</v>
      </c>
      <c r="Z460" s="1" t="str">
        <f t="shared" si="166"/>
        <v> </v>
      </c>
    </row>
    <row r="461" spans="8:26" ht="12.75">
      <c r="H461" s="86">
        <f t="shared" si="160"/>
        <v>8.199999999999914</v>
      </c>
      <c r="I461" s="87">
        <f t="shared" si="162"/>
        <v>0.9138138523837122</v>
      </c>
      <c r="J461" s="88">
        <f t="shared" si="156"/>
        <v>5</v>
      </c>
      <c r="K461" s="3">
        <f t="shared" si="167"/>
      </c>
      <c r="M461" s="101">
        <f t="shared" si="157"/>
        <v>5.3</v>
      </c>
      <c r="N461" s="101">
        <f t="shared" si="158"/>
        <v>-0.2999999999999998</v>
      </c>
      <c r="O461" s="18">
        <f t="shared" si="159"/>
        <v>0.0010432294645088547</v>
      </c>
      <c r="P461" s="1" t="str">
        <f t="shared" si="163"/>
        <v>Careful!</v>
      </c>
      <c r="S461" s="86">
        <f t="shared" si="161"/>
        <v>8.199999999999914</v>
      </c>
      <c r="T461" s="87">
        <f t="shared" si="164"/>
        <v>0.9138138523837122</v>
      </c>
      <c r="U461" s="111">
        <f t="shared" si="168"/>
        <v>5.5</v>
      </c>
      <c r="V461" s="109">
        <f t="shared" si="169"/>
      </c>
      <c r="W461" s="106">
        <f t="shared" si="170"/>
        <v>5.29</v>
      </c>
      <c r="X461" s="86">
        <f t="shared" si="155"/>
        <v>-0.29000000000000004</v>
      </c>
      <c r="Y461" s="18">
        <f t="shared" si="165"/>
        <v>0.00035152121673931447</v>
      </c>
      <c r="Z461" s="1" t="str">
        <f t="shared" si="166"/>
        <v> </v>
      </c>
    </row>
    <row r="462" spans="8:26" ht="12.75">
      <c r="H462" s="86">
        <f t="shared" si="160"/>
        <v>8.219999999999914</v>
      </c>
      <c r="I462" s="87">
        <f t="shared" si="162"/>
        <v>0.9148718175400459</v>
      </c>
      <c r="J462" s="88">
        <f t="shared" si="156"/>
        <v>5</v>
      </c>
      <c r="K462" s="3">
        <f t="shared" si="167"/>
      </c>
      <c r="M462" s="101">
        <f t="shared" si="157"/>
        <v>5.3</v>
      </c>
      <c r="N462" s="101">
        <f t="shared" si="158"/>
        <v>-0.2999999999999998</v>
      </c>
      <c r="O462" s="18">
        <f t="shared" si="159"/>
        <v>0.0009994324632032203</v>
      </c>
      <c r="P462" s="1" t="str">
        <f t="shared" si="163"/>
        <v>Careful!</v>
      </c>
      <c r="S462" s="86">
        <f t="shared" si="161"/>
        <v>8.219999999999914</v>
      </c>
      <c r="T462" s="87">
        <f t="shared" si="164"/>
        <v>0.9148718175400459</v>
      </c>
      <c r="U462" s="111">
        <f t="shared" si="168"/>
        <v>5.5</v>
      </c>
      <c r="V462" s="109">
        <f t="shared" si="169"/>
      </c>
      <c r="W462" s="106">
        <f t="shared" si="170"/>
        <v>5.277</v>
      </c>
      <c r="X462" s="86">
        <f t="shared" si="155"/>
        <v>-0.27700000000000014</v>
      </c>
      <c r="Y462" s="18">
        <f t="shared" si="165"/>
        <v>0.00037432980507468017</v>
      </c>
      <c r="Z462" s="1" t="str">
        <f t="shared" si="166"/>
        <v> </v>
      </c>
    </row>
    <row r="463" spans="8:26" ht="12.75">
      <c r="H463" s="86">
        <f t="shared" si="160"/>
        <v>8.239999999999913</v>
      </c>
      <c r="I463" s="87">
        <f t="shared" si="162"/>
        <v>0.9159272116971112</v>
      </c>
      <c r="J463" s="88">
        <f t="shared" si="156"/>
        <v>5</v>
      </c>
      <c r="K463" s="3">
        <f t="shared" si="167"/>
      </c>
      <c r="M463" s="101">
        <f t="shared" si="157"/>
        <v>5.3</v>
      </c>
      <c r="N463" s="101">
        <f t="shared" si="158"/>
        <v>-0.2999999999999998</v>
      </c>
      <c r="O463" s="18">
        <f t="shared" si="159"/>
        <v>0.000955635461897586</v>
      </c>
      <c r="P463" s="1" t="str">
        <f t="shared" si="163"/>
        <v>Careful!</v>
      </c>
      <c r="S463" s="86">
        <f t="shared" si="161"/>
        <v>8.239999999999913</v>
      </c>
      <c r="T463" s="87">
        <f t="shared" si="164"/>
        <v>0.9159272116971112</v>
      </c>
      <c r="U463" s="111">
        <f t="shared" si="168"/>
        <v>5.5</v>
      </c>
      <c r="V463" s="109">
        <f t="shared" si="169"/>
      </c>
      <c r="W463" s="106">
        <f t="shared" si="170"/>
        <v>5.264</v>
      </c>
      <c r="X463" s="86">
        <f t="shared" si="155"/>
        <v>-0.26400000000000023</v>
      </c>
      <c r="Y463" s="18">
        <f t="shared" si="165"/>
        <v>0.00039713839340649315</v>
      </c>
      <c r="Z463" s="1" t="str">
        <f t="shared" si="166"/>
        <v> </v>
      </c>
    </row>
    <row r="464" spans="8:26" ht="12.75">
      <c r="H464" s="86">
        <f t="shared" si="160"/>
        <v>8.259999999999913</v>
      </c>
      <c r="I464" s="87">
        <f t="shared" si="162"/>
        <v>0.9169800473203776</v>
      </c>
      <c r="J464" s="88">
        <f t="shared" si="156"/>
        <v>5</v>
      </c>
      <c r="K464" s="3">
        <f t="shared" si="167"/>
      </c>
      <c r="M464" s="101">
        <f t="shared" si="157"/>
        <v>5.3</v>
      </c>
      <c r="N464" s="101">
        <f t="shared" si="158"/>
        <v>-0.2999999999999998</v>
      </c>
      <c r="O464" s="18">
        <f t="shared" si="159"/>
        <v>0.0009118384605901753</v>
      </c>
      <c r="P464" s="1" t="str">
        <f t="shared" si="163"/>
        <v>Careful!</v>
      </c>
      <c r="S464" s="86">
        <f t="shared" si="161"/>
        <v>8.259999999999913</v>
      </c>
      <c r="T464" s="87">
        <f t="shared" si="164"/>
        <v>0.9169800473203776</v>
      </c>
      <c r="U464" s="111">
        <f t="shared" si="168"/>
        <v>5.5</v>
      </c>
      <c r="V464" s="109">
        <f t="shared" si="169"/>
      </c>
      <c r="W464" s="106">
        <f t="shared" si="170"/>
        <v>5.251</v>
      </c>
      <c r="X464" s="86">
        <f t="shared" si="155"/>
        <v>-0.25100000000000033</v>
      </c>
      <c r="Y464" s="18">
        <f t="shared" si="165"/>
        <v>0.00041994698174185885</v>
      </c>
      <c r="Z464" s="1" t="str">
        <f t="shared" si="166"/>
        <v> </v>
      </c>
    </row>
    <row r="465" spans="8:26" ht="12.75">
      <c r="H465" s="86">
        <f t="shared" si="160"/>
        <v>8.279999999999912</v>
      </c>
      <c r="I465" s="87">
        <f t="shared" si="162"/>
        <v>0.9180303367848756</v>
      </c>
      <c r="J465" s="88">
        <f t="shared" si="156"/>
        <v>5</v>
      </c>
      <c r="K465" s="3">
        <f t="shared" si="167"/>
      </c>
      <c r="M465" s="101">
        <f t="shared" si="157"/>
        <v>5.2</v>
      </c>
      <c r="N465" s="101">
        <f t="shared" si="158"/>
        <v>-0.20000000000000018</v>
      </c>
      <c r="O465" s="18">
        <f t="shared" si="159"/>
        <v>0.0008680414592863173</v>
      </c>
      <c r="P465" s="1" t="str">
        <f t="shared" si="163"/>
        <v>Careful!</v>
      </c>
      <c r="S465" s="86">
        <f t="shared" si="161"/>
        <v>8.279999999999912</v>
      </c>
      <c r="T465" s="87">
        <f t="shared" si="164"/>
        <v>0.9180303367848756</v>
      </c>
      <c r="U465" s="111">
        <f t="shared" si="168"/>
        <v>5</v>
      </c>
      <c r="V465" s="109" t="str">
        <f t="shared" si="169"/>
        <v>Yes</v>
      </c>
      <c r="W465" s="106">
        <f t="shared" si="170"/>
        <v>5.239</v>
      </c>
      <c r="X465" s="86">
        <f t="shared" si="155"/>
        <v>-0.23899999999999988</v>
      </c>
      <c r="Y465" s="18">
        <f t="shared" si="165"/>
        <v>-0.0004161215616296232</v>
      </c>
      <c r="Z465" s="1" t="str">
        <f t="shared" si="166"/>
        <v> </v>
      </c>
    </row>
    <row r="466" spans="8:26" ht="12.75">
      <c r="H466" s="86">
        <f t="shared" si="160"/>
        <v>8.299999999999912</v>
      </c>
      <c r="I466" s="87">
        <f t="shared" si="162"/>
        <v>0.9190780923760693</v>
      </c>
      <c r="J466" s="88">
        <f t="shared" si="156"/>
        <v>5</v>
      </c>
      <c r="K466" s="3">
        <f t="shared" si="167"/>
      </c>
      <c r="M466" s="101">
        <f t="shared" si="157"/>
        <v>5.2</v>
      </c>
      <c r="N466" s="101">
        <f t="shared" si="158"/>
        <v>-0.20000000000000018</v>
      </c>
      <c r="O466" s="18">
        <f t="shared" si="159"/>
        <v>0.0008242444579771302</v>
      </c>
      <c r="P466" s="1" t="str">
        <f t="shared" si="163"/>
        <v>Careful!</v>
      </c>
      <c r="S466" s="86">
        <f t="shared" si="161"/>
        <v>8.299999999999912</v>
      </c>
      <c r="T466" s="87">
        <f t="shared" si="164"/>
        <v>0.9190780923760693</v>
      </c>
      <c r="U466" s="111">
        <f t="shared" si="168"/>
        <v>5</v>
      </c>
      <c r="V466" s="109">
        <f t="shared" si="169"/>
      </c>
      <c r="W466" s="106">
        <f t="shared" si="170"/>
        <v>5.226</v>
      </c>
      <c r="X466" s="86">
        <f t="shared" si="155"/>
        <v>-0.22599999999999998</v>
      </c>
      <c r="Y466" s="18">
        <f t="shared" si="165"/>
        <v>-0.00039538755574142215</v>
      </c>
      <c r="Z466" s="1" t="str">
        <f t="shared" si="166"/>
        <v> </v>
      </c>
    </row>
    <row r="467" spans="8:26" ht="12.75">
      <c r="H467" s="86">
        <f t="shared" si="160"/>
        <v>8.319999999999911</v>
      </c>
      <c r="I467" s="87">
        <f t="shared" si="162"/>
        <v>0.9201233262907194</v>
      </c>
      <c r="J467" s="88">
        <f t="shared" si="156"/>
        <v>5</v>
      </c>
      <c r="K467" s="3">
        <f t="shared" si="167"/>
      </c>
      <c r="M467" s="101">
        <f t="shared" si="157"/>
        <v>5.2</v>
      </c>
      <c r="N467" s="101">
        <f t="shared" si="158"/>
        <v>-0.20000000000000018</v>
      </c>
      <c r="O467" s="18">
        <f t="shared" si="159"/>
        <v>0.0007804474566714958</v>
      </c>
      <c r="P467" s="1" t="str">
        <f t="shared" si="163"/>
        <v>Careful!</v>
      </c>
      <c r="S467" s="86">
        <f t="shared" si="161"/>
        <v>8.319999999999911</v>
      </c>
      <c r="T467" s="87">
        <f t="shared" si="164"/>
        <v>0.9201233262907194</v>
      </c>
      <c r="U467" s="111">
        <f t="shared" si="168"/>
        <v>5</v>
      </c>
      <c r="V467" s="109">
        <f t="shared" si="169"/>
      </c>
      <c r="W467" s="106">
        <f t="shared" si="170"/>
        <v>5.214</v>
      </c>
      <c r="X467" s="86">
        <f t="shared" si="155"/>
        <v>-0.2140000000000004</v>
      </c>
      <c r="Y467" s="18">
        <f t="shared" si="165"/>
        <v>-0.000374653549847892</v>
      </c>
      <c r="Z467" s="1" t="str">
        <f t="shared" si="166"/>
        <v> </v>
      </c>
    </row>
    <row r="468" spans="8:26" ht="12.75">
      <c r="H468" s="86">
        <f t="shared" si="160"/>
        <v>8.339999999999911</v>
      </c>
      <c r="I468" s="87">
        <f t="shared" si="162"/>
        <v>0.921166050637734</v>
      </c>
      <c r="J468" s="88">
        <f t="shared" si="156"/>
        <v>5</v>
      </c>
      <c r="K468" s="3">
        <f t="shared" si="167"/>
      </c>
      <c r="M468" s="101">
        <f t="shared" si="157"/>
        <v>5.2</v>
      </c>
      <c r="N468" s="101">
        <f t="shared" si="158"/>
        <v>-0.20000000000000018</v>
      </c>
      <c r="O468" s="18">
        <f t="shared" si="159"/>
        <v>0.0007366504553676378</v>
      </c>
      <c r="P468" s="1" t="str">
        <f t="shared" si="163"/>
        <v>Careful!</v>
      </c>
      <c r="S468" s="86">
        <f t="shared" si="161"/>
        <v>8.339999999999911</v>
      </c>
      <c r="T468" s="87">
        <f t="shared" si="164"/>
        <v>0.921166050637734</v>
      </c>
      <c r="U468" s="111">
        <f t="shared" si="168"/>
        <v>5</v>
      </c>
      <c r="V468" s="109">
        <f t="shared" si="169"/>
      </c>
      <c r="W468" s="106">
        <f t="shared" si="170"/>
        <v>5.201</v>
      </c>
      <c r="X468" s="86">
        <f t="shared" si="155"/>
        <v>-0.20099999999999962</v>
      </c>
      <c r="Y468" s="18">
        <f t="shared" si="165"/>
        <v>-0.0003539195439614673</v>
      </c>
      <c r="Z468" s="1" t="str">
        <f t="shared" si="166"/>
        <v> </v>
      </c>
    </row>
    <row r="469" spans="8:26" ht="12.75">
      <c r="H469" s="86">
        <f t="shared" si="160"/>
        <v>8.35999999999991</v>
      </c>
      <c r="I469" s="87">
        <f t="shared" si="162"/>
        <v>0.9222062774390117</v>
      </c>
      <c r="J469" s="88">
        <f t="shared" si="156"/>
        <v>5</v>
      </c>
      <c r="K469" s="3">
        <f t="shared" si="167"/>
      </c>
      <c r="M469" s="101">
        <f t="shared" si="157"/>
        <v>5.2</v>
      </c>
      <c r="N469" s="101">
        <f t="shared" si="158"/>
        <v>-0.20000000000000018</v>
      </c>
      <c r="O469" s="18">
        <f t="shared" si="159"/>
        <v>0.0006928534540584508</v>
      </c>
      <c r="P469" s="1" t="str">
        <f t="shared" si="163"/>
        <v>Careful!</v>
      </c>
      <c r="S469" s="86">
        <f t="shared" si="161"/>
        <v>8.35999999999991</v>
      </c>
      <c r="T469" s="87">
        <f t="shared" si="164"/>
        <v>0.9222062774390117</v>
      </c>
      <c r="U469" s="111">
        <f t="shared" si="168"/>
        <v>5</v>
      </c>
      <c r="V469" s="109">
        <f t="shared" si="169"/>
      </c>
      <c r="W469" s="106">
        <f t="shared" si="170"/>
        <v>5.189</v>
      </c>
      <c r="X469" s="86">
        <f t="shared" si="155"/>
        <v>-0.18900000000000006</v>
      </c>
      <c r="Y469" s="18">
        <f t="shared" si="165"/>
        <v>-0.00033318553807148987</v>
      </c>
      <c r="Z469" s="1" t="str">
        <f t="shared" si="166"/>
        <v> </v>
      </c>
    </row>
    <row r="470" spans="8:26" ht="12.75">
      <c r="H470" s="86">
        <f t="shared" si="160"/>
        <v>8.37999999999991</v>
      </c>
      <c r="I470" s="87">
        <f t="shared" si="162"/>
        <v>0.9232440186302718</v>
      </c>
      <c r="J470" s="88">
        <f t="shared" si="156"/>
        <v>5</v>
      </c>
      <c r="K470" s="3">
        <f t="shared" si="167"/>
      </c>
      <c r="M470" s="101">
        <f t="shared" si="157"/>
        <v>5.2</v>
      </c>
      <c r="N470" s="101">
        <f t="shared" si="158"/>
        <v>-0.20000000000000018</v>
      </c>
      <c r="O470" s="18">
        <f t="shared" si="159"/>
        <v>0.0006490564527545928</v>
      </c>
      <c r="P470" s="1" t="str">
        <f t="shared" si="163"/>
        <v>Careful!</v>
      </c>
      <c r="S470" s="86">
        <f t="shared" si="161"/>
        <v>8.37999999999991</v>
      </c>
      <c r="T470" s="87">
        <f t="shared" si="164"/>
        <v>0.9232440186302718</v>
      </c>
      <c r="U470" s="111">
        <f t="shared" si="168"/>
        <v>5</v>
      </c>
      <c r="V470" s="109">
        <f t="shared" si="169"/>
      </c>
      <c r="W470" s="106">
        <f t="shared" si="170"/>
        <v>5.176</v>
      </c>
      <c r="X470" s="86">
        <f t="shared" si="155"/>
        <v>-0.17600000000000016</v>
      </c>
      <c r="Y470" s="18">
        <f t="shared" si="165"/>
        <v>-0.0003124515321797361</v>
      </c>
      <c r="Z470" s="1" t="str">
        <f t="shared" si="166"/>
        <v> </v>
      </c>
    </row>
    <row r="471" spans="8:26" ht="12.75">
      <c r="H471" s="86">
        <f t="shared" si="160"/>
        <v>8.39999999999991</v>
      </c>
      <c r="I471" s="87">
        <f t="shared" si="162"/>
        <v>0.924279286061877</v>
      </c>
      <c r="J471" s="88">
        <f t="shared" si="156"/>
        <v>5</v>
      </c>
      <c r="K471" s="3">
        <f t="shared" si="167"/>
      </c>
      <c r="M471" s="101">
        <f t="shared" si="157"/>
        <v>5.2</v>
      </c>
      <c r="N471" s="101">
        <f t="shared" si="158"/>
        <v>-0.20000000000000018</v>
      </c>
      <c r="O471" s="18">
        <f t="shared" si="159"/>
        <v>0.0006052594514471821</v>
      </c>
      <c r="P471" s="1" t="str">
        <f t="shared" si="163"/>
        <v>Careful!</v>
      </c>
      <c r="S471" s="86">
        <f t="shared" si="161"/>
        <v>8.39999999999991</v>
      </c>
      <c r="T471" s="87">
        <f t="shared" si="164"/>
        <v>0.924279286061877</v>
      </c>
      <c r="U471" s="111">
        <f t="shared" si="168"/>
        <v>5</v>
      </c>
      <c r="V471" s="109">
        <f t="shared" si="169"/>
      </c>
      <c r="W471" s="106">
        <f t="shared" si="170"/>
        <v>5.164</v>
      </c>
      <c r="X471" s="86">
        <f aca="true" t="shared" si="171" ref="X471:X534">ROUND(-100000*(T471-T472)/20,0)-W471</f>
        <v>-0.1639999999999997</v>
      </c>
      <c r="Y471" s="18">
        <f t="shared" si="165"/>
        <v>-0.0002917175262879823</v>
      </c>
      <c r="Z471" s="1" t="str">
        <f t="shared" si="166"/>
        <v> </v>
      </c>
    </row>
    <row r="472" spans="8:26" ht="12.75">
      <c r="H472" s="86">
        <f t="shared" si="160"/>
        <v>8.41999999999991</v>
      </c>
      <c r="I472" s="87">
        <f t="shared" si="162"/>
        <v>0.9253120914996448</v>
      </c>
      <c r="J472" s="88">
        <f aca="true" t="shared" si="172" ref="J472:J535">ROUND(-100000*(I472-I473)/20,0)</f>
        <v>5</v>
      </c>
      <c r="K472" s="3">
        <f t="shared" si="167"/>
      </c>
      <c r="M472" s="101">
        <f aca="true" t="shared" si="173" ref="M472:M535">ROUND(-100000*(I472-I473)/20,1)</f>
        <v>5.2</v>
      </c>
      <c r="N472" s="101">
        <f aca="true" t="shared" si="174" ref="N472:N535">ROUND(-100000*(I472-I473)/20,0)-M472</f>
        <v>-0.20000000000000018</v>
      </c>
      <c r="O472" s="18">
        <f aca="true" t="shared" si="175" ref="O472:O535">ABS((10^(I472+0.00019*J472))-(H472+0.019))</f>
        <v>0.0005614624501415477</v>
      </c>
      <c r="P472" s="1" t="str">
        <f t="shared" si="163"/>
        <v>Careful!</v>
      </c>
      <c r="S472" s="86">
        <f t="shared" si="161"/>
        <v>8.41999999999991</v>
      </c>
      <c r="T472" s="87">
        <f t="shared" si="164"/>
        <v>0.9253120914996448</v>
      </c>
      <c r="U472" s="111">
        <f t="shared" si="168"/>
        <v>5</v>
      </c>
      <c r="V472" s="109">
        <f t="shared" si="169"/>
      </c>
      <c r="W472" s="106">
        <f t="shared" si="170"/>
        <v>5.152</v>
      </c>
      <c r="X472" s="86">
        <f t="shared" si="171"/>
        <v>-0.15200000000000014</v>
      </c>
      <c r="Y472" s="18">
        <f t="shared" si="165"/>
        <v>-0.00027098352040333396</v>
      </c>
      <c r="Z472" s="1" t="str">
        <f t="shared" si="166"/>
        <v> </v>
      </c>
    </row>
    <row r="473" spans="8:26" ht="12.75">
      <c r="H473" s="86">
        <f aca="true" t="shared" si="176" ref="H473:H536">H472+0.02</f>
        <v>8.439999999999909</v>
      </c>
      <c r="I473" s="87">
        <f t="shared" si="162"/>
        <v>0.9263424466256504</v>
      </c>
      <c r="J473" s="88">
        <f t="shared" si="172"/>
        <v>5</v>
      </c>
      <c r="K473" s="3">
        <f t="shared" si="167"/>
      </c>
      <c r="M473" s="101">
        <f t="shared" si="173"/>
        <v>5.1</v>
      </c>
      <c r="N473" s="101">
        <f t="shared" si="174"/>
        <v>-0.09999999999999964</v>
      </c>
      <c r="O473" s="18">
        <f t="shared" si="175"/>
        <v>0.0005176654488359134</v>
      </c>
      <c r="P473" s="1" t="str">
        <f t="shared" si="163"/>
        <v>Careful!</v>
      </c>
      <c r="S473" s="86">
        <f aca="true" t="shared" si="177" ref="S473:S536">S472+0.02</f>
        <v>8.439999999999909</v>
      </c>
      <c r="T473" s="87">
        <f t="shared" si="164"/>
        <v>0.9263424466256504</v>
      </c>
      <c r="U473" s="111">
        <f t="shared" si="168"/>
        <v>5</v>
      </c>
      <c r="V473" s="109">
        <f t="shared" si="169"/>
      </c>
      <c r="W473" s="106">
        <f t="shared" si="170"/>
        <v>5.14</v>
      </c>
      <c r="X473" s="86">
        <f t="shared" si="171"/>
        <v>-0.13999999999999968</v>
      </c>
      <c r="Y473" s="18">
        <f t="shared" si="165"/>
        <v>-0.00025024951451335653</v>
      </c>
      <c r="Z473" s="1" t="str">
        <f t="shared" si="166"/>
        <v> </v>
      </c>
    </row>
    <row r="474" spans="8:26" ht="12.75">
      <c r="H474" s="86">
        <f t="shared" si="176"/>
        <v>8.459999999999908</v>
      </c>
      <c r="I474" s="87">
        <f t="shared" si="162"/>
        <v>0.9273703630390189</v>
      </c>
      <c r="J474" s="88">
        <f t="shared" si="172"/>
        <v>5</v>
      </c>
      <c r="K474" s="3">
        <f t="shared" si="167"/>
      </c>
      <c r="M474" s="101">
        <f t="shared" si="173"/>
        <v>5.1</v>
      </c>
      <c r="N474" s="101">
        <f t="shared" si="174"/>
        <v>-0.09999999999999964</v>
      </c>
      <c r="O474" s="18">
        <f t="shared" si="175"/>
        <v>0.0004738684475267263</v>
      </c>
      <c r="P474" s="1" t="str">
        <f t="shared" si="163"/>
        <v> </v>
      </c>
      <c r="S474" s="86">
        <f t="shared" si="177"/>
        <v>8.459999999999908</v>
      </c>
      <c r="T474" s="87">
        <f t="shared" si="164"/>
        <v>0.9273703630390189</v>
      </c>
      <c r="U474" s="111">
        <f t="shared" si="168"/>
        <v>5</v>
      </c>
      <c r="V474" s="109">
        <f t="shared" si="169"/>
      </c>
      <c r="W474" s="106">
        <f t="shared" si="170"/>
        <v>5.127</v>
      </c>
      <c r="X474" s="86">
        <f t="shared" si="171"/>
        <v>-0.12699999999999978</v>
      </c>
      <c r="Y474" s="18">
        <f t="shared" si="165"/>
        <v>-0.00022951550862160275</v>
      </c>
      <c r="Z474" s="1" t="str">
        <f t="shared" si="166"/>
        <v> </v>
      </c>
    </row>
    <row r="475" spans="8:26" ht="12.75">
      <c r="H475" s="86">
        <f t="shared" si="176"/>
        <v>8.479999999999908</v>
      </c>
      <c r="I475" s="87">
        <f t="shared" si="162"/>
        <v>0.9283958522567091</v>
      </c>
      <c r="J475" s="88">
        <f t="shared" si="172"/>
        <v>5</v>
      </c>
      <c r="K475" s="3">
        <f t="shared" si="167"/>
      </c>
      <c r="M475" s="101">
        <f t="shared" si="173"/>
        <v>5.1</v>
      </c>
      <c r="N475" s="101">
        <f t="shared" si="174"/>
        <v>-0.09999999999999964</v>
      </c>
      <c r="O475" s="18">
        <f t="shared" si="175"/>
        <v>0.00043007144622464466</v>
      </c>
      <c r="P475" s="1" t="str">
        <f t="shared" si="163"/>
        <v> </v>
      </c>
      <c r="S475" s="86">
        <f t="shared" si="177"/>
        <v>8.479999999999908</v>
      </c>
      <c r="T475" s="87">
        <f t="shared" si="164"/>
        <v>0.9283958522567091</v>
      </c>
      <c r="U475" s="111">
        <f t="shared" si="168"/>
        <v>5</v>
      </c>
      <c r="V475" s="109">
        <f t="shared" si="169"/>
      </c>
      <c r="W475" s="106">
        <f t="shared" si="170"/>
        <v>5.115</v>
      </c>
      <c r="X475" s="86">
        <f t="shared" si="171"/>
        <v>-0.11500000000000021</v>
      </c>
      <c r="Y475" s="18">
        <f t="shared" si="165"/>
        <v>-0.00020878150273162532</v>
      </c>
      <c r="Z475" s="1" t="str">
        <f t="shared" si="166"/>
        <v> </v>
      </c>
    </row>
    <row r="476" spans="8:26" ht="12.75">
      <c r="H476" s="86">
        <f t="shared" si="176"/>
        <v>8.499999999999908</v>
      </c>
      <c r="I476" s="87">
        <f t="shared" si="162"/>
        <v>0.929418925714288</v>
      </c>
      <c r="J476" s="88">
        <f t="shared" si="172"/>
        <v>5</v>
      </c>
      <c r="K476" s="3">
        <f t="shared" si="167"/>
      </c>
      <c r="M476" s="101">
        <f t="shared" si="173"/>
        <v>5.1</v>
      </c>
      <c r="N476" s="101">
        <f t="shared" si="174"/>
        <v>-0.09999999999999964</v>
      </c>
      <c r="O476" s="18">
        <f t="shared" si="175"/>
        <v>0.0003862744449190103</v>
      </c>
      <c r="P476" s="1" t="str">
        <f t="shared" si="163"/>
        <v> </v>
      </c>
      <c r="S476" s="86">
        <f t="shared" si="177"/>
        <v>8.499999999999908</v>
      </c>
      <c r="T476" s="87">
        <f t="shared" si="164"/>
        <v>0.929418925714288</v>
      </c>
      <c r="U476" s="111">
        <f t="shared" si="168"/>
        <v>5</v>
      </c>
      <c r="V476" s="109">
        <f t="shared" si="169"/>
      </c>
      <c r="W476" s="106">
        <f t="shared" si="170"/>
        <v>5.103</v>
      </c>
      <c r="X476" s="86">
        <f t="shared" si="171"/>
        <v>-0.10299999999999976</v>
      </c>
      <c r="Y476" s="18">
        <f t="shared" si="165"/>
        <v>-0.0001880474968416479</v>
      </c>
      <c r="Z476" s="1" t="str">
        <f t="shared" si="166"/>
        <v> </v>
      </c>
    </row>
    <row r="477" spans="8:26" ht="12.75">
      <c r="H477" s="86">
        <f t="shared" si="176"/>
        <v>8.519999999999907</v>
      </c>
      <c r="I477" s="87">
        <f t="shared" si="162"/>
        <v>0.9304395947666954</v>
      </c>
      <c r="J477" s="88">
        <f t="shared" si="172"/>
        <v>5</v>
      </c>
      <c r="K477" s="3">
        <f t="shared" si="167"/>
      </c>
      <c r="M477" s="101">
        <f t="shared" si="173"/>
        <v>5.1</v>
      </c>
      <c r="N477" s="101">
        <f t="shared" si="174"/>
        <v>-0.09999999999999964</v>
      </c>
      <c r="O477" s="18">
        <f t="shared" si="175"/>
        <v>0.0003424774436115996</v>
      </c>
      <c r="P477" s="1" t="str">
        <f t="shared" si="163"/>
        <v> </v>
      </c>
      <c r="S477" s="86">
        <f t="shared" si="177"/>
        <v>8.519999999999907</v>
      </c>
      <c r="T477" s="87">
        <f t="shared" si="164"/>
        <v>0.9304395947666954</v>
      </c>
      <c r="U477" s="111">
        <f t="shared" si="168"/>
        <v>5</v>
      </c>
      <c r="V477" s="109">
        <f t="shared" si="169"/>
      </c>
      <c r="W477" s="106">
        <f t="shared" si="170"/>
        <v>5.091</v>
      </c>
      <c r="X477" s="86">
        <f t="shared" si="171"/>
        <v>-0.09100000000000019</v>
      </c>
      <c r="Y477" s="18">
        <f t="shared" si="165"/>
        <v>-0.00016731349095167047</v>
      </c>
      <c r="Z477" s="1" t="str">
        <f t="shared" si="166"/>
        <v> </v>
      </c>
    </row>
    <row r="478" spans="8:26" ht="12.75">
      <c r="H478" s="86">
        <f t="shared" si="176"/>
        <v>8.539999999999907</v>
      </c>
      <c r="I478" s="87">
        <f t="shared" si="162"/>
        <v>0.9314578706890003</v>
      </c>
      <c r="J478" s="88">
        <f t="shared" si="172"/>
        <v>5</v>
      </c>
      <c r="K478" s="3">
        <f t="shared" si="167"/>
      </c>
      <c r="M478" s="101">
        <f t="shared" si="173"/>
        <v>5.1</v>
      </c>
      <c r="N478" s="101">
        <f t="shared" si="174"/>
        <v>-0.09999999999999964</v>
      </c>
      <c r="O478" s="18">
        <f t="shared" si="175"/>
        <v>0.0002986804423041889</v>
      </c>
      <c r="P478" s="1" t="str">
        <f t="shared" si="163"/>
        <v> </v>
      </c>
      <c r="S478" s="86">
        <f t="shared" si="177"/>
        <v>8.539999999999907</v>
      </c>
      <c r="T478" s="87">
        <f t="shared" si="164"/>
        <v>0.9314578706890003</v>
      </c>
      <c r="U478" s="111">
        <f t="shared" si="168"/>
        <v>5</v>
      </c>
      <c r="V478" s="109">
        <f t="shared" si="169"/>
      </c>
      <c r="W478" s="106">
        <f t="shared" si="170"/>
        <v>5.079</v>
      </c>
      <c r="X478" s="86">
        <f t="shared" si="171"/>
        <v>-0.07899999999999974</v>
      </c>
      <c r="Y478" s="18">
        <f t="shared" si="165"/>
        <v>-0.0001465794850634694</v>
      </c>
      <c r="Z478" s="1" t="str">
        <f t="shared" si="166"/>
        <v> </v>
      </c>
    </row>
    <row r="479" spans="8:26" ht="12.75">
      <c r="H479" s="86">
        <f t="shared" si="176"/>
        <v>8.559999999999906</v>
      </c>
      <c r="I479" s="87">
        <f t="shared" si="162"/>
        <v>0.9324737646771485</v>
      </c>
      <c r="J479" s="88">
        <f t="shared" si="172"/>
        <v>5</v>
      </c>
      <c r="K479" s="3">
        <f t="shared" si="167"/>
      </c>
      <c r="M479" s="101">
        <f t="shared" si="173"/>
        <v>5.1</v>
      </c>
      <c r="N479" s="101">
        <f t="shared" si="174"/>
        <v>-0.09999999999999964</v>
      </c>
      <c r="O479" s="18">
        <f t="shared" si="175"/>
        <v>0.0002548834409967782</v>
      </c>
      <c r="P479" s="1" t="str">
        <f t="shared" si="163"/>
        <v> </v>
      </c>
      <c r="S479" s="86">
        <f t="shared" si="177"/>
        <v>8.559999999999906</v>
      </c>
      <c r="T479" s="87">
        <f t="shared" si="164"/>
        <v>0.9324737646771485</v>
      </c>
      <c r="U479" s="111">
        <f t="shared" si="168"/>
        <v>5</v>
      </c>
      <c r="V479" s="109">
        <f t="shared" si="169"/>
      </c>
      <c r="W479" s="106">
        <f t="shared" si="170"/>
        <v>5.068</v>
      </c>
      <c r="X479" s="86">
        <f t="shared" si="171"/>
        <v>-0.06799999999999962</v>
      </c>
      <c r="Y479" s="18">
        <f t="shared" si="165"/>
        <v>-0.00012584547917349198</v>
      </c>
      <c r="Z479" s="1" t="str">
        <f t="shared" si="166"/>
        <v> </v>
      </c>
    </row>
    <row r="480" spans="8:26" ht="12.75">
      <c r="H480" s="86">
        <f t="shared" si="176"/>
        <v>8.579999999999906</v>
      </c>
      <c r="I480" s="87">
        <f t="shared" si="162"/>
        <v>0.9334872878487007</v>
      </c>
      <c r="J480" s="88">
        <f t="shared" si="172"/>
        <v>5</v>
      </c>
      <c r="K480" s="3">
        <f t="shared" si="167"/>
      </c>
      <c r="M480" s="101">
        <f t="shared" si="173"/>
        <v>5.1</v>
      </c>
      <c r="N480" s="101">
        <f t="shared" si="174"/>
        <v>-0.09999999999999964</v>
      </c>
      <c r="O480" s="18">
        <f t="shared" si="175"/>
        <v>0.00021108643969292018</v>
      </c>
      <c r="P480" s="1" t="str">
        <f t="shared" si="163"/>
        <v> </v>
      </c>
      <c r="S480" s="86">
        <f t="shared" si="177"/>
        <v>8.579999999999906</v>
      </c>
      <c r="T480" s="87">
        <f t="shared" si="164"/>
        <v>0.9334872878487007</v>
      </c>
      <c r="U480" s="111">
        <f t="shared" si="168"/>
        <v>5</v>
      </c>
      <c r="V480" s="109">
        <f t="shared" si="169"/>
      </c>
      <c r="W480" s="106">
        <f t="shared" si="170"/>
        <v>5.056</v>
      </c>
      <c r="X480" s="86">
        <f t="shared" si="171"/>
        <v>-0.05600000000000005</v>
      </c>
      <c r="Y480" s="18">
        <f t="shared" si="165"/>
        <v>-0.0001051114732817382</v>
      </c>
      <c r="Z480" s="1" t="str">
        <f t="shared" si="166"/>
        <v> </v>
      </c>
    </row>
    <row r="481" spans="8:26" ht="12.75">
      <c r="H481" s="86">
        <f t="shared" si="176"/>
        <v>8.599999999999905</v>
      </c>
      <c r="I481" s="87">
        <f t="shared" si="162"/>
        <v>0.9344984512435629</v>
      </c>
      <c r="J481" s="88">
        <f t="shared" si="172"/>
        <v>5</v>
      </c>
      <c r="K481" s="3">
        <f t="shared" si="167"/>
      </c>
      <c r="M481" s="101">
        <f t="shared" si="173"/>
        <v>5</v>
      </c>
      <c r="N481" s="101">
        <f t="shared" si="174"/>
        <v>0</v>
      </c>
      <c r="O481" s="18">
        <f t="shared" si="175"/>
        <v>0.00016728943838906218</v>
      </c>
      <c r="P481" s="1" t="str">
        <f t="shared" si="163"/>
        <v> </v>
      </c>
      <c r="S481" s="86">
        <f t="shared" si="177"/>
        <v>8.599999999999905</v>
      </c>
      <c r="T481" s="87">
        <f t="shared" si="164"/>
        <v>0.9344984512435629</v>
      </c>
      <c r="U481" s="111">
        <f t="shared" si="168"/>
        <v>5</v>
      </c>
      <c r="V481" s="109">
        <f t="shared" si="169"/>
      </c>
      <c r="W481" s="106">
        <f t="shared" si="170"/>
        <v>5.044</v>
      </c>
      <c r="X481" s="86">
        <f t="shared" si="171"/>
        <v>-0.043999999999999595</v>
      </c>
      <c r="Y481" s="18">
        <f t="shared" si="165"/>
        <v>-8.437746739353713E-05</v>
      </c>
      <c r="Z481" s="1" t="str">
        <f t="shared" si="166"/>
        <v> </v>
      </c>
    </row>
    <row r="482" spans="8:26" ht="12.75">
      <c r="H482" s="86">
        <f t="shared" si="176"/>
        <v>8.619999999999905</v>
      </c>
      <c r="I482" s="87">
        <f t="shared" si="162"/>
        <v>0.935507265824708</v>
      </c>
      <c r="J482" s="88">
        <f t="shared" si="172"/>
        <v>5</v>
      </c>
      <c r="K482" s="3">
        <f t="shared" si="167"/>
      </c>
      <c r="M482" s="101">
        <f t="shared" si="173"/>
        <v>5</v>
      </c>
      <c r="N482" s="101">
        <f t="shared" si="174"/>
        <v>0</v>
      </c>
      <c r="O482" s="18">
        <f t="shared" si="175"/>
        <v>0.00012349243707987512</v>
      </c>
      <c r="P482" s="1" t="str">
        <f t="shared" si="163"/>
        <v> </v>
      </c>
      <c r="S482" s="86">
        <f t="shared" si="177"/>
        <v>8.619999999999905</v>
      </c>
      <c r="T482" s="87">
        <f t="shared" si="164"/>
        <v>0.935507265824708</v>
      </c>
      <c r="U482" s="111">
        <f t="shared" si="168"/>
        <v>5</v>
      </c>
      <c r="V482" s="109">
        <f t="shared" si="169"/>
      </c>
      <c r="W482" s="106">
        <f t="shared" si="170"/>
        <v>5.032</v>
      </c>
      <c r="X482" s="86">
        <f t="shared" si="171"/>
        <v>-0.03200000000000003</v>
      </c>
      <c r="Y482" s="18">
        <f t="shared" si="165"/>
        <v>-6.364346150533606E-05</v>
      </c>
      <c r="Z482" s="1" t="str">
        <f t="shared" si="166"/>
        <v> </v>
      </c>
    </row>
    <row r="483" spans="8:26" ht="12.75">
      <c r="H483" s="86">
        <f t="shared" si="176"/>
        <v>8.639999999999905</v>
      </c>
      <c r="I483" s="87">
        <f t="shared" si="162"/>
        <v>0.9365137424788885</v>
      </c>
      <c r="J483" s="88">
        <f t="shared" si="172"/>
        <v>5</v>
      </c>
      <c r="K483" s="3">
        <f t="shared" si="167"/>
      </c>
      <c r="M483" s="101">
        <f t="shared" si="173"/>
        <v>5</v>
      </c>
      <c r="N483" s="101">
        <f t="shared" si="174"/>
        <v>0</v>
      </c>
      <c r="O483" s="18">
        <f t="shared" si="175"/>
        <v>7.969543577424076E-05</v>
      </c>
      <c r="P483" s="1" t="str">
        <f t="shared" si="163"/>
        <v> </v>
      </c>
      <c r="S483" s="86">
        <f t="shared" si="177"/>
        <v>8.639999999999905</v>
      </c>
      <c r="T483" s="87">
        <f t="shared" si="164"/>
        <v>0.9365137424788885</v>
      </c>
      <c r="U483" s="111">
        <f t="shared" si="168"/>
        <v>5</v>
      </c>
      <c r="V483" s="109">
        <f t="shared" si="169"/>
      </c>
      <c r="W483" s="106">
        <f t="shared" si="170"/>
        <v>5.021</v>
      </c>
      <c r="X483" s="86">
        <f t="shared" si="171"/>
        <v>-0.020999999999999908</v>
      </c>
      <c r="Y483" s="18">
        <f t="shared" si="165"/>
        <v>-4.2909455611805924E-05</v>
      </c>
      <c r="Z483" s="1" t="str">
        <f t="shared" si="166"/>
        <v> </v>
      </c>
    </row>
    <row r="484" spans="8:26" ht="12.75">
      <c r="H484" s="86">
        <f t="shared" si="176"/>
        <v>8.659999999999904</v>
      </c>
      <c r="I484" s="87">
        <f t="shared" si="162"/>
        <v>0.9375178920173418</v>
      </c>
      <c r="J484" s="88">
        <f t="shared" si="172"/>
        <v>5</v>
      </c>
      <c r="K484" s="3">
        <f t="shared" si="167"/>
      </c>
      <c r="M484" s="101">
        <f t="shared" si="173"/>
        <v>5</v>
      </c>
      <c r="N484" s="101">
        <f t="shared" si="174"/>
        <v>0</v>
      </c>
      <c r="O484" s="18">
        <f t="shared" si="175"/>
        <v>3.589843447038277E-05</v>
      </c>
      <c r="P484" s="1" t="str">
        <f t="shared" si="163"/>
        <v> </v>
      </c>
      <c r="S484" s="86">
        <f t="shared" si="177"/>
        <v>8.659999999999904</v>
      </c>
      <c r="T484" s="87">
        <f t="shared" si="164"/>
        <v>0.9375178920173418</v>
      </c>
      <c r="U484" s="111">
        <f t="shared" si="168"/>
        <v>5</v>
      </c>
      <c r="V484" s="109">
        <f t="shared" si="169"/>
      </c>
      <c r="W484" s="106">
        <f t="shared" si="170"/>
        <v>5.009</v>
      </c>
      <c r="X484" s="86">
        <f t="shared" si="171"/>
        <v>-0.009000000000000341</v>
      </c>
      <c r="Y484" s="18">
        <f t="shared" si="165"/>
        <v>-2.2175449723604856E-05</v>
      </c>
      <c r="Z484" s="1" t="str">
        <f t="shared" si="166"/>
        <v> </v>
      </c>
    </row>
    <row r="485" spans="8:26" ht="12.75">
      <c r="H485" s="86">
        <f t="shared" si="176"/>
        <v>8.679999999999904</v>
      </c>
      <c r="I485" s="87">
        <f t="shared" si="162"/>
        <v>0.9385197251764871</v>
      </c>
      <c r="J485" s="88">
        <f t="shared" si="172"/>
        <v>5</v>
      </c>
      <c r="K485" s="3">
        <f t="shared" si="167"/>
      </c>
      <c r="M485" s="101">
        <f t="shared" si="173"/>
        <v>5</v>
      </c>
      <c r="N485" s="101">
        <f t="shared" si="174"/>
        <v>0</v>
      </c>
      <c r="O485" s="18">
        <f t="shared" si="175"/>
        <v>7.898566837027943E-06</v>
      </c>
      <c r="P485" s="1" t="str">
        <f t="shared" si="163"/>
        <v> </v>
      </c>
      <c r="S485" s="86">
        <f t="shared" si="177"/>
        <v>8.679999999999904</v>
      </c>
      <c r="T485" s="87">
        <f t="shared" si="164"/>
        <v>0.9385197251764871</v>
      </c>
      <c r="U485" s="111">
        <f t="shared" si="168"/>
        <v>5</v>
      </c>
      <c r="V485" s="109">
        <f t="shared" si="169"/>
      </c>
      <c r="W485" s="106">
        <f t="shared" si="170"/>
        <v>4.998</v>
      </c>
      <c r="X485" s="86">
        <f t="shared" si="171"/>
        <v>0.0019999999999997797</v>
      </c>
      <c r="Y485" s="18">
        <f t="shared" si="165"/>
        <v>-1.4414438336274316E-06</v>
      </c>
      <c r="Z485" s="1" t="str">
        <f t="shared" si="166"/>
        <v> </v>
      </c>
    </row>
    <row r="486" spans="8:26" ht="12.75">
      <c r="H486" s="86">
        <f t="shared" si="176"/>
        <v>8.699999999999903</v>
      </c>
      <c r="I486" s="87">
        <f t="shared" si="162"/>
        <v>0.9395192526186137</v>
      </c>
      <c r="J486" s="88">
        <f t="shared" si="172"/>
        <v>5</v>
      </c>
      <c r="K486" s="3">
        <f t="shared" si="167"/>
      </c>
      <c r="M486" s="101">
        <f t="shared" si="173"/>
        <v>5</v>
      </c>
      <c r="N486" s="101">
        <f t="shared" si="174"/>
        <v>0</v>
      </c>
      <c r="O486" s="18">
        <f t="shared" si="175"/>
        <v>5.169556814088594E-05</v>
      </c>
      <c r="P486" s="1" t="str">
        <f t="shared" si="163"/>
        <v> </v>
      </c>
      <c r="S486" s="86">
        <f t="shared" si="177"/>
        <v>8.699999999999903</v>
      </c>
      <c r="T486" s="87">
        <f t="shared" si="164"/>
        <v>0.9395192526186137</v>
      </c>
      <c r="U486" s="111">
        <f t="shared" si="168"/>
        <v>5</v>
      </c>
      <c r="V486" s="109">
        <f t="shared" si="169"/>
      </c>
      <c r="W486" s="106">
        <f t="shared" si="170"/>
        <v>4.986</v>
      </c>
      <c r="X486" s="86">
        <f t="shared" si="171"/>
        <v>0.014000000000000234</v>
      </c>
      <c r="Y486" s="18">
        <f t="shared" si="165"/>
        <v>1.9292562056349993E-05</v>
      </c>
      <c r="Z486" s="1" t="str">
        <f t="shared" si="166"/>
        <v> </v>
      </c>
    </row>
    <row r="487" spans="8:26" ht="12.75">
      <c r="H487" s="86">
        <f t="shared" si="176"/>
        <v>8.719999999999903</v>
      </c>
      <c r="I487" s="87">
        <f t="shared" si="162"/>
        <v>0.9405164849325623</v>
      </c>
      <c r="J487" s="88">
        <f t="shared" si="172"/>
        <v>5</v>
      </c>
      <c r="K487" s="3">
        <f t="shared" si="167"/>
      </c>
      <c r="M487" s="101">
        <f t="shared" si="173"/>
        <v>5</v>
      </c>
      <c r="N487" s="101">
        <f t="shared" si="174"/>
        <v>0</v>
      </c>
      <c r="O487" s="18">
        <f t="shared" si="175"/>
        <v>9.5492569450073E-05</v>
      </c>
      <c r="P487" s="1" t="str">
        <f t="shared" si="163"/>
        <v> </v>
      </c>
      <c r="S487" s="86">
        <f t="shared" si="177"/>
        <v>8.719999999999903</v>
      </c>
      <c r="T487" s="87">
        <f t="shared" si="164"/>
        <v>0.9405164849325623</v>
      </c>
      <c r="U487" s="111">
        <f t="shared" si="168"/>
        <v>5</v>
      </c>
      <c r="V487" s="109">
        <f t="shared" si="169"/>
      </c>
      <c r="W487" s="106">
        <f t="shared" si="170"/>
        <v>4.975</v>
      </c>
      <c r="X487" s="86">
        <f t="shared" si="171"/>
        <v>0.025000000000000355</v>
      </c>
      <c r="Y487" s="18">
        <f t="shared" si="165"/>
        <v>4.002656794455106E-05</v>
      </c>
      <c r="Z487" s="1" t="str">
        <f t="shared" si="166"/>
        <v> </v>
      </c>
    </row>
    <row r="488" spans="8:26" ht="12.75">
      <c r="H488" s="86">
        <f t="shared" si="176"/>
        <v>8.739999999999903</v>
      </c>
      <c r="I488" s="87">
        <f t="shared" si="162"/>
        <v>0.9415114326343982</v>
      </c>
      <c r="J488" s="88">
        <f t="shared" si="172"/>
        <v>5</v>
      </c>
      <c r="K488" s="3">
        <f t="shared" si="167"/>
      </c>
      <c r="M488" s="101">
        <f t="shared" si="173"/>
        <v>5</v>
      </c>
      <c r="N488" s="101">
        <f t="shared" si="174"/>
        <v>0</v>
      </c>
      <c r="O488" s="18">
        <f t="shared" si="175"/>
        <v>0.00013928957075570736</v>
      </c>
      <c r="P488" s="1" t="str">
        <f t="shared" si="163"/>
        <v> </v>
      </c>
      <c r="S488" s="86">
        <f t="shared" si="177"/>
        <v>8.739999999999903</v>
      </c>
      <c r="T488" s="87">
        <f t="shared" si="164"/>
        <v>0.9415114326343982</v>
      </c>
      <c r="U488" s="111">
        <f t="shared" si="168"/>
        <v>5</v>
      </c>
      <c r="V488" s="109">
        <f t="shared" si="169"/>
      </c>
      <c r="W488" s="106">
        <f t="shared" si="170"/>
        <v>4.963</v>
      </c>
      <c r="X488" s="86">
        <f t="shared" si="171"/>
        <v>0.03699999999999992</v>
      </c>
      <c r="Y488" s="18">
        <f t="shared" si="165"/>
        <v>6.076057383630484E-05</v>
      </c>
      <c r="Z488" s="1" t="str">
        <f t="shared" si="166"/>
        <v> </v>
      </c>
    </row>
    <row r="489" spans="8:26" ht="12.75">
      <c r="H489" s="86">
        <f t="shared" si="176"/>
        <v>8.759999999999902</v>
      </c>
      <c r="I489" s="87">
        <f t="shared" si="162"/>
        <v>0.9425041061680759</v>
      </c>
      <c r="J489" s="88">
        <f t="shared" si="172"/>
        <v>5</v>
      </c>
      <c r="K489" s="3">
        <f t="shared" si="167"/>
      </c>
      <c r="M489" s="101">
        <f t="shared" si="173"/>
        <v>5</v>
      </c>
      <c r="N489" s="101">
        <f t="shared" si="174"/>
        <v>0</v>
      </c>
      <c r="O489" s="18">
        <f t="shared" si="175"/>
        <v>0.0001830865720613417</v>
      </c>
      <c r="P489" s="1" t="str">
        <f t="shared" si="163"/>
        <v> </v>
      </c>
      <c r="S489" s="86">
        <f t="shared" si="177"/>
        <v>8.759999999999902</v>
      </c>
      <c r="T489" s="87">
        <f t="shared" si="164"/>
        <v>0.9425041061680759</v>
      </c>
      <c r="U489" s="111">
        <f t="shared" si="168"/>
        <v>5</v>
      </c>
      <c r="V489" s="109">
        <f t="shared" si="169"/>
      </c>
      <c r="W489" s="106">
        <f t="shared" si="170"/>
        <v>4.952</v>
      </c>
      <c r="X489" s="86">
        <f t="shared" si="171"/>
        <v>0.04800000000000004</v>
      </c>
      <c r="Y489" s="18">
        <f t="shared" si="165"/>
        <v>8.149457972628227E-05</v>
      </c>
      <c r="Z489" s="1" t="str">
        <f t="shared" si="166"/>
        <v> </v>
      </c>
    </row>
    <row r="490" spans="8:26" ht="12.75">
      <c r="H490" s="86">
        <f t="shared" si="176"/>
        <v>8.779999999999902</v>
      </c>
      <c r="I490" s="87">
        <f t="shared" si="162"/>
        <v>0.9434945159060977</v>
      </c>
      <c r="J490" s="88">
        <f t="shared" si="172"/>
        <v>5</v>
      </c>
      <c r="K490" s="3">
        <f t="shared" si="167"/>
      </c>
      <c r="M490" s="101">
        <f t="shared" si="173"/>
        <v>4.9</v>
      </c>
      <c r="N490" s="101">
        <f t="shared" si="174"/>
        <v>0.09999999999999964</v>
      </c>
      <c r="O490" s="18">
        <f t="shared" si="175"/>
        <v>0.00022688357336697607</v>
      </c>
      <c r="P490" s="1" t="str">
        <f t="shared" si="163"/>
        <v> </v>
      </c>
      <c r="S490" s="86">
        <f t="shared" si="177"/>
        <v>8.779999999999902</v>
      </c>
      <c r="T490" s="87">
        <f t="shared" si="164"/>
        <v>0.9434945159060977</v>
      </c>
      <c r="U490" s="111">
        <f t="shared" si="168"/>
        <v>5</v>
      </c>
      <c r="V490" s="109">
        <f t="shared" si="169"/>
      </c>
      <c r="W490" s="106">
        <f t="shared" si="170"/>
        <v>4.941</v>
      </c>
      <c r="X490" s="86">
        <f t="shared" si="171"/>
        <v>0.05900000000000016</v>
      </c>
      <c r="Y490" s="18">
        <f t="shared" si="165"/>
        <v>0.00010222858561625969</v>
      </c>
      <c r="Z490" s="1" t="str">
        <f t="shared" si="166"/>
        <v> </v>
      </c>
    </row>
    <row r="491" spans="8:26" ht="12.75">
      <c r="H491" s="86">
        <f t="shared" si="176"/>
        <v>8.799999999999901</v>
      </c>
      <c r="I491" s="87">
        <f t="shared" si="162"/>
        <v>0.9444826721501638</v>
      </c>
      <c r="J491" s="88">
        <f t="shared" si="172"/>
        <v>5</v>
      </c>
      <c r="K491" s="3">
        <f t="shared" si="167"/>
      </c>
      <c r="M491" s="101">
        <f t="shared" si="173"/>
        <v>4.9</v>
      </c>
      <c r="N491" s="101">
        <f t="shared" si="174"/>
        <v>0.09999999999999964</v>
      </c>
      <c r="O491" s="18">
        <f t="shared" si="175"/>
        <v>0.00027068057467616313</v>
      </c>
      <c r="P491" s="1" t="str">
        <f t="shared" si="163"/>
        <v> </v>
      </c>
      <c r="S491" s="86">
        <f t="shared" si="177"/>
        <v>8.799999999999901</v>
      </c>
      <c r="T491" s="87">
        <f t="shared" si="164"/>
        <v>0.9444826721501638</v>
      </c>
      <c r="U491" s="111">
        <f t="shared" si="168"/>
        <v>5</v>
      </c>
      <c r="V491" s="109">
        <f t="shared" si="169"/>
      </c>
      <c r="W491" s="106">
        <f t="shared" si="170"/>
        <v>4.93</v>
      </c>
      <c r="X491" s="86">
        <f t="shared" si="171"/>
        <v>0.07000000000000028</v>
      </c>
      <c r="Y491" s="18">
        <f t="shared" si="165"/>
        <v>0.00012296259150623712</v>
      </c>
      <c r="Z491" s="1" t="str">
        <f t="shared" si="166"/>
        <v> </v>
      </c>
    </row>
    <row r="492" spans="8:26" ht="12.75">
      <c r="H492" s="86">
        <f t="shared" si="176"/>
        <v>8.8199999999999</v>
      </c>
      <c r="I492" s="87">
        <f t="shared" si="162"/>
        <v>0.9454685851318149</v>
      </c>
      <c r="J492" s="88">
        <f t="shared" si="172"/>
        <v>5</v>
      </c>
      <c r="K492" s="3">
        <f t="shared" si="167"/>
      </c>
      <c r="M492" s="101">
        <f t="shared" si="173"/>
        <v>4.9</v>
      </c>
      <c r="N492" s="101">
        <f t="shared" si="174"/>
        <v>0.09999999999999964</v>
      </c>
      <c r="O492" s="18">
        <f t="shared" si="175"/>
        <v>0.00031447757597824477</v>
      </c>
      <c r="P492" s="1" t="str">
        <f t="shared" si="163"/>
        <v> </v>
      </c>
      <c r="S492" s="86">
        <f t="shared" si="177"/>
        <v>8.8199999999999</v>
      </c>
      <c r="T492" s="87">
        <f t="shared" si="164"/>
        <v>0.9454685851318149</v>
      </c>
      <c r="U492" s="111">
        <f t="shared" si="168"/>
        <v>5</v>
      </c>
      <c r="V492" s="109">
        <f t="shared" si="169"/>
      </c>
      <c r="W492" s="106">
        <f t="shared" si="170"/>
        <v>4.918</v>
      </c>
      <c r="X492" s="86">
        <f t="shared" si="171"/>
        <v>0.08199999999999985</v>
      </c>
      <c r="Y492" s="18">
        <f t="shared" si="165"/>
        <v>0.00014369659739443819</v>
      </c>
      <c r="Z492" s="1" t="str">
        <f t="shared" si="166"/>
        <v> </v>
      </c>
    </row>
    <row r="493" spans="8:26" ht="12.75">
      <c r="H493" s="86">
        <f t="shared" si="176"/>
        <v>8.8399999999999</v>
      </c>
      <c r="I493" s="87">
        <f t="shared" si="162"/>
        <v>0.9464522650130682</v>
      </c>
      <c r="J493" s="88">
        <f t="shared" si="172"/>
        <v>5</v>
      </c>
      <c r="K493" s="3">
        <f t="shared" si="167"/>
      </c>
      <c r="M493" s="101">
        <f t="shared" si="173"/>
        <v>4.9</v>
      </c>
      <c r="N493" s="101">
        <f t="shared" si="174"/>
        <v>0.09999999999999964</v>
      </c>
      <c r="O493" s="18">
        <f t="shared" si="175"/>
        <v>0.0003582745772856555</v>
      </c>
      <c r="P493" s="1" t="str">
        <f t="shared" si="163"/>
        <v> </v>
      </c>
      <c r="S493" s="86">
        <f t="shared" si="177"/>
        <v>8.8399999999999</v>
      </c>
      <c r="T493" s="87">
        <f t="shared" si="164"/>
        <v>0.9464522650130682</v>
      </c>
      <c r="U493" s="111">
        <f t="shared" si="168"/>
        <v>5</v>
      </c>
      <c r="V493" s="109">
        <f t="shared" si="169"/>
      </c>
      <c r="W493" s="106">
        <f t="shared" si="170"/>
        <v>4.907</v>
      </c>
      <c r="X493" s="86">
        <f t="shared" si="171"/>
        <v>0.09299999999999997</v>
      </c>
      <c r="Y493" s="18">
        <f t="shared" si="165"/>
        <v>0.00016443060328619197</v>
      </c>
      <c r="Z493" s="1" t="str">
        <f t="shared" si="166"/>
        <v> </v>
      </c>
    </row>
    <row r="494" spans="8:26" ht="12.75">
      <c r="H494" s="86">
        <f t="shared" si="176"/>
        <v>8.8599999999999</v>
      </c>
      <c r="I494" s="87">
        <f t="shared" si="162"/>
        <v>0.9474337218870459</v>
      </c>
      <c r="J494" s="88">
        <f t="shared" si="172"/>
        <v>5</v>
      </c>
      <c r="K494" s="3">
        <f t="shared" si="167"/>
      </c>
      <c r="M494" s="101">
        <f t="shared" si="173"/>
        <v>4.9</v>
      </c>
      <c r="N494" s="101">
        <f t="shared" si="174"/>
        <v>0.09999999999999964</v>
      </c>
      <c r="O494" s="18">
        <f t="shared" si="175"/>
        <v>0.00040207157859128984</v>
      </c>
      <c r="P494" s="1" t="str">
        <f t="shared" si="163"/>
        <v> </v>
      </c>
      <c r="S494" s="86">
        <f t="shared" si="177"/>
        <v>8.8599999999999</v>
      </c>
      <c r="T494" s="87">
        <f t="shared" si="164"/>
        <v>0.9474337218870459</v>
      </c>
      <c r="U494" s="111">
        <f t="shared" si="168"/>
        <v>5</v>
      </c>
      <c r="V494" s="109">
        <f t="shared" si="169"/>
      </c>
      <c r="W494" s="106">
        <f t="shared" si="170"/>
        <v>4.896</v>
      </c>
      <c r="X494" s="86">
        <f t="shared" si="171"/>
        <v>0.10400000000000009</v>
      </c>
      <c r="Y494" s="18">
        <f t="shared" si="165"/>
        <v>0.00018516460917439304</v>
      </c>
      <c r="Z494" s="1" t="str">
        <f t="shared" si="166"/>
        <v> </v>
      </c>
    </row>
    <row r="495" spans="8:26" ht="12.75">
      <c r="H495" s="86">
        <f t="shared" si="176"/>
        <v>8.8799999999999</v>
      </c>
      <c r="I495" s="87">
        <f t="shared" si="162"/>
        <v>0.9484129657785961</v>
      </c>
      <c r="J495" s="88">
        <f t="shared" si="172"/>
        <v>5</v>
      </c>
      <c r="K495" s="3">
        <f t="shared" si="167"/>
      </c>
      <c r="M495" s="101">
        <f t="shared" si="173"/>
        <v>4.9</v>
      </c>
      <c r="N495" s="101">
        <f t="shared" si="174"/>
        <v>0.09999999999999964</v>
      </c>
      <c r="O495" s="18">
        <f t="shared" si="175"/>
        <v>0.0004458685799004769</v>
      </c>
      <c r="P495" s="1" t="str">
        <f t="shared" si="163"/>
        <v> </v>
      </c>
      <c r="S495" s="86">
        <f t="shared" si="177"/>
        <v>8.8799999999999</v>
      </c>
      <c r="T495" s="87">
        <f t="shared" si="164"/>
        <v>0.9484129657785961</v>
      </c>
      <c r="U495" s="111">
        <f t="shared" si="168"/>
        <v>5</v>
      </c>
      <c r="V495" s="109">
        <f t="shared" si="169"/>
      </c>
      <c r="W495" s="106">
        <f t="shared" si="170"/>
        <v>4.885</v>
      </c>
      <c r="X495" s="86">
        <f t="shared" si="171"/>
        <v>0.11500000000000021</v>
      </c>
      <c r="Y495" s="18">
        <f t="shared" si="165"/>
        <v>0.00020589861506437046</v>
      </c>
      <c r="Z495" s="1" t="str">
        <f t="shared" si="166"/>
        <v> </v>
      </c>
    </row>
    <row r="496" spans="8:26" ht="12.75">
      <c r="H496" s="86">
        <f t="shared" si="176"/>
        <v>8.899999999999899</v>
      </c>
      <c r="I496" s="87">
        <f t="shared" si="162"/>
        <v>0.9493900066449079</v>
      </c>
      <c r="J496" s="88">
        <f t="shared" si="172"/>
        <v>5</v>
      </c>
      <c r="K496" s="3">
        <f t="shared" si="167"/>
      </c>
      <c r="M496" s="101">
        <f t="shared" si="173"/>
        <v>4.9</v>
      </c>
      <c r="N496" s="101">
        <f t="shared" si="174"/>
        <v>0.09999999999999964</v>
      </c>
      <c r="O496" s="18">
        <f t="shared" si="175"/>
        <v>0.0004896655812061113</v>
      </c>
      <c r="P496" s="1" t="str">
        <f t="shared" si="163"/>
        <v> </v>
      </c>
      <c r="S496" s="86">
        <f t="shared" si="177"/>
        <v>8.899999999999899</v>
      </c>
      <c r="T496" s="87">
        <f t="shared" si="164"/>
        <v>0.9493900066449079</v>
      </c>
      <c r="U496" s="111">
        <f t="shared" si="168"/>
        <v>5</v>
      </c>
      <c r="V496" s="109">
        <f t="shared" si="169"/>
      </c>
      <c r="W496" s="106">
        <f t="shared" si="170"/>
        <v>4.874</v>
      </c>
      <c r="X496" s="86">
        <f t="shared" si="171"/>
        <v>0.12600000000000033</v>
      </c>
      <c r="Y496" s="18">
        <f t="shared" si="165"/>
        <v>0.00022663262095434789</v>
      </c>
      <c r="Z496" s="1" t="str">
        <f t="shared" si="166"/>
        <v> </v>
      </c>
    </row>
    <row r="497" spans="8:26" ht="12.75">
      <c r="H497" s="86">
        <f t="shared" si="176"/>
        <v>8.919999999999899</v>
      </c>
      <c r="I497" s="87">
        <f t="shared" si="162"/>
        <v>0.9503648543761182</v>
      </c>
      <c r="J497" s="88">
        <f t="shared" si="172"/>
        <v>5</v>
      </c>
      <c r="K497" s="3">
        <f t="shared" si="167"/>
      </c>
      <c r="M497" s="101">
        <f t="shared" si="173"/>
        <v>4.9</v>
      </c>
      <c r="N497" s="101">
        <f t="shared" si="174"/>
        <v>0.09999999999999964</v>
      </c>
      <c r="O497" s="18">
        <f t="shared" si="175"/>
        <v>0.0005334625825117456</v>
      </c>
      <c r="P497" s="1" t="str">
        <f t="shared" si="163"/>
        <v>Careful!</v>
      </c>
      <c r="S497" s="86">
        <f t="shared" si="177"/>
        <v>8.919999999999899</v>
      </c>
      <c r="T497" s="87">
        <f t="shared" si="164"/>
        <v>0.9503648543761182</v>
      </c>
      <c r="U497" s="111">
        <f t="shared" si="168"/>
        <v>5</v>
      </c>
      <c r="V497" s="109">
        <f t="shared" si="169"/>
      </c>
      <c r="W497" s="106">
        <f t="shared" si="170"/>
        <v>4.863</v>
      </c>
      <c r="X497" s="86">
        <f t="shared" si="171"/>
        <v>0.13699999999999957</v>
      </c>
      <c r="Y497" s="18">
        <f t="shared" si="165"/>
        <v>0.00024736662684610167</v>
      </c>
      <c r="Z497" s="1" t="str">
        <f t="shared" si="166"/>
        <v> </v>
      </c>
    </row>
    <row r="498" spans="8:26" ht="12.75">
      <c r="H498" s="86">
        <f t="shared" si="176"/>
        <v>8.939999999999898</v>
      </c>
      <c r="I498" s="87">
        <f t="shared" si="162"/>
        <v>0.9513375187959128</v>
      </c>
      <c r="J498" s="88">
        <f t="shared" si="172"/>
        <v>5</v>
      </c>
      <c r="K498" s="3">
        <f t="shared" si="167"/>
      </c>
      <c r="M498" s="101">
        <f t="shared" si="173"/>
        <v>4.9</v>
      </c>
      <c r="N498" s="101">
        <f t="shared" si="174"/>
        <v>0.09999999999999964</v>
      </c>
      <c r="O498" s="18">
        <f t="shared" si="175"/>
        <v>0.0005772595838191563</v>
      </c>
      <c r="P498" s="1" t="str">
        <f t="shared" si="163"/>
        <v>Careful!</v>
      </c>
      <c r="S498" s="86">
        <f t="shared" si="177"/>
        <v>8.939999999999898</v>
      </c>
      <c r="T498" s="87">
        <f t="shared" si="164"/>
        <v>0.9513375187959128</v>
      </c>
      <c r="U498" s="111">
        <f t="shared" si="168"/>
        <v>5</v>
      </c>
      <c r="V498" s="109">
        <f t="shared" si="169"/>
      </c>
      <c r="W498" s="106">
        <f t="shared" si="170"/>
        <v>4.852</v>
      </c>
      <c r="X498" s="86">
        <f t="shared" si="171"/>
        <v>0.1479999999999997</v>
      </c>
      <c r="Y498" s="18">
        <f t="shared" si="165"/>
        <v>0.00026810063273430274</v>
      </c>
      <c r="Z498" s="1" t="str">
        <f t="shared" si="166"/>
        <v> </v>
      </c>
    </row>
    <row r="499" spans="8:26" ht="12.75">
      <c r="H499" s="86">
        <f t="shared" si="176"/>
        <v>8.959999999999898</v>
      </c>
      <c r="I499" s="87">
        <f t="shared" si="162"/>
        <v>0.9523080096621203</v>
      </c>
      <c r="J499" s="88">
        <f t="shared" si="172"/>
        <v>5</v>
      </c>
      <c r="K499" s="3">
        <f t="shared" si="167"/>
      </c>
      <c r="M499" s="101">
        <f t="shared" si="173"/>
        <v>4.8</v>
      </c>
      <c r="N499" s="101">
        <f t="shared" si="174"/>
        <v>0.20000000000000018</v>
      </c>
      <c r="O499" s="18">
        <f t="shared" si="175"/>
        <v>0.0006210565851247907</v>
      </c>
      <c r="P499" s="1" t="str">
        <f t="shared" si="163"/>
        <v>Careful!</v>
      </c>
      <c r="S499" s="86">
        <f t="shared" si="177"/>
        <v>8.959999999999898</v>
      </c>
      <c r="T499" s="87">
        <f t="shared" si="164"/>
        <v>0.9523080096621203</v>
      </c>
      <c r="U499" s="111">
        <f t="shared" si="168"/>
        <v>5</v>
      </c>
      <c r="V499" s="109">
        <f t="shared" si="169"/>
      </c>
      <c r="W499" s="106">
        <f t="shared" si="170"/>
        <v>4.842</v>
      </c>
      <c r="X499" s="86">
        <f t="shared" si="171"/>
        <v>0.15800000000000036</v>
      </c>
      <c r="Y499" s="18">
        <f t="shared" si="165"/>
        <v>0.0002888346386225038</v>
      </c>
      <c r="Z499" s="1" t="str">
        <f t="shared" si="166"/>
        <v> </v>
      </c>
    </row>
    <row r="500" spans="8:26" ht="12.75">
      <c r="H500" s="86">
        <f t="shared" si="176"/>
        <v>8.979999999999897</v>
      </c>
      <c r="I500" s="87">
        <f aca="true" t="shared" si="178" ref="I500:I551">LOG(H500)</f>
        <v>0.9532763366672994</v>
      </c>
      <c r="J500" s="88">
        <f t="shared" si="172"/>
        <v>5</v>
      </c>
      <c r="K500" s="3">
        <f t="shared" si="167"/>
      </c>
      <c r="M500" s="101">
        <f t="shared" si="173"/>
        <v>4.8</v>
      </c>
      <c r="N500" s="101">
        <f t="shared" si="174"/>
        <v>0.20000000000000018</v>
      </c>
      <c r="O500" s="18">
        <f t="shared" si="175"/>
        <v>0.0006648535864268723</v>
      </c>
      <c r="P500" s="1" t="str">
        <f aca="true" t="shared" si="179" ref="P500:P551">IF(O500&gt;0.0005,"Careful!"," ")</f>
        <v>Careful!</v>
      </c>
      <c r="S500" s="86">
        <f t="shared" si="177"/>
        <v>8.979999999999897</v>
      </c>
      <c r="T500" s="87">
        <f aca="true" t="shared" si="180" ref="T500:T551">LOG(S500)</f>
        <v>0.9532763366672994</v>
      </c>
      <c r="U500" s="111">
        <f t="shared" si="168"/>
        <v>5</v>
      </c>
      <c r="V500" s="109">
        <f t="shared" si="169"/>
      </c>
      <c r="W500" s="106">
        <f t="shared" si="170"/>
        <v>4.831</v>
      </c>
      <c r="X500" s="86">
        <f t="shared" si="171"/>
        <v>0.1689999999999996</v>
      </c>
      <c r="Y500" s="18">
        <f aca="true" t="shared" si="181" ref="Y500:Y551">((10^(T500+0.00009*U500))-(S500+0.009))</f>
        <v>0.00030956864451248123</v>
      </c>
      <c r="Z500" s="1" t="str">
        <f aca="true" t="shared" si="182" ref="Z500:Z551">IF(Y500&gt;=0.0005,"Careful!"," ")</f>
        <v> </v>
      </c>
    </row>
    <row r="501" spans="8:26" ht="12.75">
      <c r="H501" s="86">
        <f t="shared" si="176"/>
        <v>8.999999999999897</v>
      </c>
      <c r="I501" s="87">
        <f t="shared" si="178"/>
        <v>0.9542425094393199</v>
      </c>
      <c r="J501" s="88">
        <f t="shared" si="172"/>
        <v>5</v>
      </c>
      <c r="K501" s="3">
        <f t="shared" si="167"/>
      </c>
      <c r="M501" s="101">
        <f t="shared" si="173"/>
        <v>4.8</v>
      </c>
      <c r="N501" s="101">
        <f t="shared" si="174"/>
        <v>0.20000000000000018</v>
      </c>
      <c r="O501" s="18">
        <f t="shared" si="175"/>
        <v>0.0007086505877360594</v>
      </c>
      <c r="P501" s="1" t="str">
        <f t="shared" si="179"/>
        <v>Careful!</v>
      </c>
      <c r="S501" s="86">
        <f t="shared" si="177"/>
        <v>8.999999999999897</v>
      </c>
      <c r="T501" s="87">
        <f t="shared" si="180"/>
        <v>0.9542425094393199</v>
      </c>
      <c r="U501" s="111">
        <f t="shared" si="168"/>
        <v>5</v>
      </c>
      <c r="V501" s="109">
        <f t="shared" si="169"/>
      </c>
      <c r="W501" s="106">
        <f t="shared" si="170"/>
        <v>4.82</v>
      </c>
      <c r="X501" s="86">
        <f t="shared" si="171"/>
        <v>0.17999999999999972</v>
      </c>
      <c r="Y501" s="18">
        <f t="shared" si="181"/>
        <v>0.0003303026504006823</v>
      </c>
      <c r="Z501" s="1" t="str">
        <f t="shared" si="182"/>
        <v> </v>
      </c>
    </row>
    <row r="502" spans="8:26" ht="12.75">
      <c r="H502" s="86">
        <f t="shared" si="176"/>
        <v>9.019999999999897</v>
      </c>
      <c r="I502" s="87">
        <f t="shared" si="178"/>
        <v>0.9552065375419367</v>
      </c>
      <c r="J502" s="88">
        <f t="shared" si="172"/>
        <v>5</v>
      </c>
      <c r="K502" s="3">
        <f aca="true" t="shared" si="183" ref="K502:K551">IF((J501-J502)&gt;=1,"Yes","")</f>
      </c>
      <c r="M502" s="101">
        <f t="shared" si="173"/>
        <v>4.8</v>
      </c>
      <c r="N502" s="101">
        <f t="shared" si="174"/>
        <v>0.20000000000000018</v>
      </c>
      <c r="O502" s="18">
        <f t="shared" si="175"/>
        <v>0.0007524475890399174</v>
      </c>
      <c r="P502" s="1" t="str">
        <f t="shared" si="179"/>
        <v>Careful!</v>
      </c>
      <c r="S502" s="86">
        <f t="shared" si="177"/>
        <v>9.019999999999897</v>
      </c>
      <c r="T502" s="87">
        <f t="shared" si="180"/>
        <v>0.9552065375419367</v>
      </c>
      <c r="U502" s="111">
        <f t="shared" si="168"/>
        <v>5</v>
      </c>
      <c r="V502" s="109">
        <f t="shared" si="169"/>
      </c>
      <c r="W502" s="106">
        <f t="shared" si="170"/>
        <v>4.809</v>
      </c>
      <c r="X502" s="86">
        <f t="shared" si="171"/>
        <v>0.19099999999999984</v>
      </c>
      <c r="Y502" s="18">
        <f t="shared" si="181"/>
        <v>0.0003510366562924361</v>
      </c>
      <c r="Z502" s="1" t="str">
        <f t="shared" si="182"/>
        <v> </v>
      </c>
    </row>
    <row r="503" spans="8:26" ht="12.75">
      <c r="H503" s="86">
        <f t="shared" si="176"/>
        <v>9.039999999999896</v>
      </c>
      <c r="I503" s="87">
        <f t="shared" si="178"/>
        <v>0.9561684304753583</v>
      </c>
      <c r="J503" s="88">
        <f t="shared" si="172"/>
        <v>5</v>
      </c>
      <c r="K503" s="3">
        <f t="shared" si="183"/>
      </c>
      <c r="M503" s="101">
        <f t="shared" si="173"/>
        <v>4.8</v>
      </c>
      <c r="N503" s="101">
        <f t="shared" si="174"/>
        <v>0.20000000000000018</v>
      </c>
      <c r="O503" s="18">
        <f t="shared" si="175"/>
        <v>0.0007962445903473281</v>
      </c>
      <c r="P503" s="1" t="str">
        <f t="shared" si="179"/>
        <v>Careful!</v>
      </c>
      <c r="S503" s="86">
        <f t="shared" si="177"/>
        <v>9.039999999999896</v>
      </c>
      <c r="T503" s="87">
        <f t="shared" si="180"/>
        <v>0.9561684304753583</v>
      </c>
      <c r="U503" s="111">
        <f t="shared" si="168"/>
        <v>5</v>
      </c>
      <c r="V503" s="109">
        <f t="shared" si="169"/>
      </c>
      <c r="W503" s="106">
        <f t="shared" si="170"/>
        <v>4.799</v>
      </c>
      <c r="X503" s="86">
        <f t="shared" si="171"/>
        <v>0.20099999999999962</v>
      </c>
      <c r="Y503" s="18">
        <f t="shared" si="181"/>
        <v>0.00037177066218063715</v>
      </c>
      <c r="Z503" s="1" t="str">
        <f t="shared" si="182"/>
        <v> </v>
      </c>
    </row>
    <row r="504" spans="8:26" ht="12.75">
      <c r="H504" s="86">
        <f t="shared" si="176"/>
        <v>9.059999999999896</v>
      </c>
      <c r="I504" s="87">
        <f t="shared" si="178"/>
        <v>0.9571281976768081</v>
      </c>
      <c r="J504" s="88">
        <f t="shared" si="172"/>
        <v>5</v>
      </c>
      <c r="K504" s="3">
        <f t="shared" si="183"/>
      </c>
      <c r="M504" s="101">
        <f t="shared" si="173"/>
        <v>4.8</v>
      </c>
      <c r="N504" s="101">
        <f t="shared" si="174"/>
        <v>0.20000000000000018</v>
      </c>
      <c r="O504" s="18">
        <f t="shared" si="175"/>
        <v>0.0008400415916565152</v>
      </c>
      <c r="P504" s="1" t="str">
        <f t="shared" si="179"/>
        <v>Careful!</v>
      </c>
      <c r="S504" s="86">
        <f t="shared" si="177"/>
        <v>9.059999999999896</v>
      </c>
      <c r="T504" s="87">
        <f t="shared" si="180"/>
        <v>0.9571281976768081</v>
      </c>
      <c r="U504" s="111">
        <f t="shared" si="168"/>
        <v>5</v>
      </c>
      <c r="V504" s="109">
        <f t="shared" si="169"/>
      </c>
      <c r="W504" s="106">
        <f t="shared" si="170"/>
        <v>4.788</v>
      </c>
      <c r="X504" s="86">
        <f t="shared" si="171"/>
        <v>0.21199999999999974</v>
      </c>
      <c r="Y504" s="18">
        <f t="shared" si="181"/>
        <v>0.00039250466807239093</v>
      </c>
      <c r="Z504" s="1" t="str">
        <f t="shared" si="182"/>
        <v> </v>
      </c>
    </row>
    <row r="505" spans="8:26" ht="12.75">
      <c r="H505" s="86">
        <f t="shared" si="176"/>
        <v>9.079999999999895</v>
      </c>
      <c r="I505" s="87">
        <f t="shared" si="178"/>
        <v>0.9580858485210801</v>
      </c>
      <c r="J505" s="88">
        <f t="shared" si="172"/>
        <v>5</v>
      </c>
      <c r="K505" s="3">
        <f t="shared" si="183"/>
      </c>
      <c r="M505" s="101">
        <f t="shared" si="173"/>
        <v>4.8</v>
      </c>
      <c r="N505" s="101">
        <f t="shared" si="174"/>
        <v>0.20000000000000018</v>
      </c>
      <c r="O505" s="18">
        <f t="shared" si="175"/>
        <v>0.0008838385929585968</v>
      </c>
      <c r="P505" s="1" t="str">
        <f t="shared" si="179"/>
        <v>Careful!</v>
      </c>
      <c r="S505" s="86">
        <f t="shared" si="177"/>
        <v>9.079999999999895</v>
      </c>
      <c r="T505" s="87">
        <f t="shared" si="180"/>
        <v>0.9580858485210801</v>
      </c>
      <c r="U505" s="111">
        <f t="shared" si="168"/>
        <v>5</v>
      </c>
      <c r="V505" s="109">
        <f t="shared" si="169"/>
      </c>
      <c r="W505" s="106">
        <f t="shared" si="170"/>
        <v>4.778</v>
      </c>
      <c r="X505" s="86">
        <f t="shared" si="171"/>
        <v>0.22200000000000042</v>
      </c>
      <c r="Y505" s="18">
        <f t="shared" si="181"/>
        <v>0.0004132386739641447</v>
      </c>
      <c r="Z505" s="1" t="str">
        <f t="shared" si="182"/>
        <v> </v>
      </c>
    </row>
    <row r="506" spans="8:26" ht="12.75">
      <c r="H506" s="86">
        <f t="shared" si="176"/>
        <v>9.099999999999895</v>
      </c>
      <c r="I506" s="87">
        <f t="shared" si="178"/>
        <v>0.9590413923210885</v>
      </c>
      <c r="J506" s="88">
        <f t="shared" si="172"/>
        <v>5</v>
      </c>
      <c r="K506" s="3">
        <f t="shared" si="183"/>
      </c>
      <c r="M506" s="101">
        <f t="shared" si="173"/>
        <v>4.8</v>
      </c>
      <c r="N506" s="101">
        <f t="shared" si="174"/>
        <v>0.20000000000000018</v>
      </c>
      <c r="O506" s="18">
        <f t="shared" si="175"/>
        <v>0.0009276355942642311</v>
      </c>
      <c r="P506" s="1" t="str">
        <f t="shared" si="179"/>
        <v>Careful!</v>
      </c>
      <c r="S506" s="86">
        <f t="shared" si="177"/>
        <v>9.099999999999895</v>
      </c>
      <c r="T506" s="87">
        <f t="shared" si="180"/>
        <v>0.9590413923210885</v>
      </c>
      <c r="U506" s="111">
        <f t="shared" si="168"/>
        <v>5</v>
      </c>
      <c r="V506" s="109">
        <f t="shared" si="169"/>
      </c>
      <c r="W506" s="106">
        <f t="shared" si="170"/>
        <v>4.767</v>
      </c>
      <c r="X506" s="86">
        <f t="shared" si="171"/>
        <v>0.23299999999999965</v>
      </c>
      <c r="Y506" s="18">
        <f t="shared" si="181"/>
        <v>0.00043397267984879306</v>
      </c>
      <c r="Z506" s="1" t="str">
        <f t="shared" si="182"/>
        <v> </v>
      </c>
    </row>
    <row r="507" spans="8:26" ht="12.75">
      <c r="H507" s="86">
        <f t="shared" si="176"/>
        <v>9.119999999999894</v>
      </c>
      <c r="I507" s="87">
        <f t="shared" si="178"/>
        <v>0.9599948383284111</v>
      </c>
      <c r="J507" s="88">
        <f t="shared" si="172"/>
        <v>5</v>
      </c>
      <c r="K507" s="3">
        <f t="shared" si="183"/>
      </c>
      <c r="M507" s="101">
        <f t="shared" si="173"/>
        <v>4.8</v>
      </c>
      <c r="N507" s="101">
        <f t="shared" si="174"/>
        <v>0.20000000000000018</v>
      </c>
      <c r="O507" s="18">
        <f t="shared" si="175"/>
        <v>0.0009714325955716419</v>
      </c>
      <c r="P507" s="1" t="str">
        <f t="shared" si="179"/>
        <v>Careful!</v>
      </c>
      <c r="S507" s="86">
        <f t="shared" si="177"/>
        <v>9.119999999999894</v>
      </c>
      <c r="T507" s="87">
        <f t="shared" si="180"/>
        <v>0.9599948383284111</v>
      </c>
      <c r="U507" s="111">
        <f t="shared" si="168"/>
        <v>5</v>
      </c>
      <c r="V507" s="109">
        <f t="shared" si="169"/>
      </c>
      <c r="W507" s="106">
        <f t="shared" si="170"/>
        <v>4.757</v>
      </c>
      <c r="X507" s="86">
        <f t="shared" si="171"/>
        <v>0.24300000000000033</v>
      </c>
      <c r="Y507" s="18">
        <f t="shared" si="181"/>
        <v>0.00045470668574054685</v>
      </c>
      <c r="Z507" s="1" t="str">
        <f t="shared" si="182"/>
        <v> </v>
      </c>
    </row>
    <row r="508" spans="8:26" ht="12.75">
      <c r="H508" s="86">
        <f t="shared" si="176"/>
        <v>9.139999999999894</v>
      </c>
      <c r="I508" s="87">
        <f t="shared" si="178"/>
        <v>0.9609461957338263</v>
      </c>
      <c r="J508" s="88">
        <f t="shared" si="172"/>
        <v>5</v>
      </c>
      <c r="K508" s="3">
        <f t="shared" si="183"/>
      </c>
      <c r="M508" s="101">
        <f t="shared" si="173"/>
        <v>4.7</v>
      </c>
      <c r="N508" s="101">
        <f t="shared" si="174"/>
        <v>0.2999999999999998</v>
      </c>
      <c r="O508" s="18">
        <f t="shared" si="175"/>
        <v>0.0010152295968790526</v>
      </c>
      <c r="P508" s="1" t="str">
        <f t="shared" si="179"/>
        <v>Careful!</v>
      </c>
      <c r="S508" s="86">
        <f t="shared" si="177"/>
        <v>9.139999999999894</v>
      </c>
      <c r="T508" s="87">
        <f t="shared" si="180"/>
        <v>0.9609461957338263</v>
      </c>
      <c r="U508" s="111">
        <f aca="true" t="shared" si="184" ref="U508:U551">IF(ABS(ROUND(-100000*(T508-T509)/20,2)-ROUND(-100000*(T508-T509)/20,0))&lt;0.25,ROUND(-100000*(T508-T509)/20,0),IF(ABS(ROUND(-100000*(T508-T509)/20,2)-ROUND(-100000*(T508-T509)/20,0)+0.5)&lt;0.25,ROUND(-100000*(T508-T509)/20,0),ROUND(-100000*(T508-T509)/20,0)+0.5))</f>
        <v>5.5</v>
      </c>
      <c r="V508" s="109">
        <f aca="true" t="shared" si="185" ref="V508:V551">IF((U507-U508)&gt;=0.5,"Yes","")</f>
      </c>
      <c r="W508" s="106">
        <f aca="true" t="shared" si="186" ref="W508:W551">ROUND(-100000*(T508-T509)/20,3)</f>
        <v>4.746</v>
      </c>
      <c r="X508" s="86">
        <f t="shared" si="171"/>
        <v>0.25399999999999956</v>
      </c>
      <c r="Y508" s="18">
        <f t="shared" si="181"/>
        <v>0.0014235248684126844</v>
      </c>
      <c r="Z508" s="1" t="str">
        <f t="shared" si="182"/>
        <v>Careful!</v>
      </c>
    </row>
    <row r="509" spans="8:26" ht="12.75">
      <c r="H509" s="86">
        <f t="shared" si="176"/>
        <v>9.159999999999894</v>
      </c>
      <c r="I509" s="87">
        <f t="shared" si="178"/>
        <v>0.9618954736678453</v>
      </c>
      <c r="J509" s="88">
        <f t="shared" si="172"/>
        <v>5</v>
      </c>
      <c r="K509" s="3">
        <f t="shared" si="183"/>
      </c>
      <c r="M509" s="101">
        <f t="shared" si="173"/>
        <v>4.7</v>
      </c>
      <c r="N509" s="101">
        <f t="shared" si="174"/>
        <v>0.2999999999999998</v>
      </c>
      <c r="O509" s="18">
        <f t="shared" si="175"/>
        <v>0.001059026598184687</v>
      </c>
      <c r="P509" s="1" t="str">
        <f t="shared" si="179"/>
        <v>Careful!</v>
      </c>
      <c r="S509" s="86">
        <f t="shared" si="177"/>
        <v>9.159999999999894</v>
      </c>
      <c r="T509" s="87">
        <f t="shared" si="180"/>
        <v>0.9618954736678453</v>
      </c>
      <c r="U509" s="111">
        <f t="shared" si="184"/>
        <v>5</v>
      </c>
      <c r="V509" s="109" t="str">
        <f t="shared" si="185"/>
        <v>Yes</v>
      </c>
      <c r="W509" s="106">
        <f t="shared" si="186"/>
        <v>4.736</v>
      </c>
      <c r="X509" s="86">
        <f t="shared" si="171"/>
        <v>0.26400000000000023</v>
      </c>
      <c r="Y509" s="18">
        <f t="shared" si="181"/>
        <v>0.0004961746975205017</v>
      </c>
      <c r="Z509" s="1" t="str">
        <f t="shared" si="182"/>
        <v> </v>
      </c>
    </row>
    <row r="510" spans="8:26" ht="12.75">
      <c r="H510" s="86">
        <f t="shared" si="176"/>
        <v>9.179999999999893</v>
      </c>
      <c r="I510" s="87">
        <f t="shared" si="178"/>
        <v>0.9628426812012374</v>
      </c>
      <c r="J510" s="88">
        <f t="shared" si="172"/>
        <v>5</v>
      </c>
      <c r="K510" s="3">
        <f t="shared" si="183"/>
      </c>
      <c r="M510" s="101">
        <f t="shared" si="173"/>
        <v>4.7</v>
      </c>
      <c r="N510" s="101">
        <f t="shared" si="174"/>
        <v>0.2999999999999998</v>
      </c>
      <c r="O510" s="18">
        <f t="shared" si="175"/>
        <v>0.001102823599488545</v>
      </c>
      <c r="P510" s="1" t="str">
        <f t="shared" si="179"/>
        <v>Careful!</v>
      </c>
      <c r="S510" s="86">
        <f t="shared" si="177"/>
        <v>9.179999999999893</v>
      </c>
      <c r="T510" s="87">
        <f t="shared" si="180"/>
        <v>0.9628426812012374</v>
      </c>
      <c r="U510" s="111">
        <f t="shared" si="184"/>
        <v>5</v>
      </c>
      <c r="V510" s="109">
        <f t="shared" si="185"/>
      </c>
      <c r="W510" s="106">
        <f t="shared" si="186"/>
        <v>4.726</v>
      </c>
      <c r="X510" s="86">
        <f t="shared" si="171"/>
        <v>0.274</v>
      </c>
      <c r="Y510" s="18">
        <f t="shared" si="181"/>
        <v>0.0005169087034122555</v>
      </c>
      <c r="Z510" s="1" t="str">
        <f t="shared" si="182"/>
        <v>Careful!</v>
      </c>
    </row>
    <row r="511" spans="8:26" ht="12.75">
      <c r="H511" s="86">
        <f t="shared" si="176"/>
        <v>9.199999999999893</v>
      </c>
      <c r="I511" s="87">
        <f t="shared" si="178"/>
        <v>0.9637878273455502</v>
      </c>
      <c r="J511" s="88">
        <f t="shared" si="172"/>
        <v>5</v>
      </c>
      <c r="K511" s="3">
        <f t="shared" si="183"/>
      </c>
      <c r="M511" s="101">
        <f t="shared" si="173"/>
        <v>4.7</v>
      </c>
      <c r="N511" s="101">
        <f t="shared" si="174"/>
        <v>0.2999999999999998</v>
      </c>
      <c r="O511" s="18">
        <f t="shared" si="175"/>
        <v>0.0011466206007959556</v>
      </c>
      <c r="P511" s="1" t="str">
        <f t="shared" si="179"/>
        <v>Careful!</v>
      </c>
      <c r="S511" s="86">
        <f t="shared" si="177"/>
        <v>9.199999999999893</v>
      </c>
      <c r="T511" s="87">
        <f t="shared" si="180"/>
        <v>0.9637878273455502</v>
      </c>
      <c r="U511" s="111">
        <f t="shared" si="184"/>
        <v>5</v>
      </c>
      <c r="V511" s="109">
        <f t="shared" si="185"/>
      </c>
      <c r="W511" s="106">
        <f t="shared" si="186"/>
        <v>4.715</v>
      </c>
      <c r="X511" s="86">
        <f t="shared" si="171"/>
        <v>0.28500000000000014</v>
      </c>
      <c r="Y511" s="18">
        <f t="shared" si="181"/>
        <v>0.0005376427093022329</v>
      </c>
      <c r="Z511" s="1" t="str">
        <f t="shared" si="182"/>
        <v>Careful!</v>
      </c>
    </row>
    <row r="512" spans="8:26" ht="12.75">
      <c r="H512" s="86">
        <f t="shared" si="176"/>
        <v>9.219999999999892</v>
      </c>
      <c r="I512" s="87">
        <f t="shared" si="178"/>
        <v>0.9647309210536242</v>
      </c>
      <c r="J512" s="88">
        <f t="shared" si="172"/>
        <v>5</v>
      </c>
      <c r="K512" s="3">
        <f t="shared" si="183"/>
      </c>
      <c r="M512" s="101">
        <f t="shared" si="173"/>
        <v>4.7</v>
      </c>
      <c r="N512" s="101">
        <f t="shared" si="174"/>
        <v>0.2999999999999998</v>
      </c>
      <c r="O512" s="18">
        <f t="shared" si="175"/>
        <v>0.0011904176020998136</v>
      </c>
      <c r="P512" s="1" t="str">
        <f t="shared" si="179"/>
        <v>Careful!</v>
      </c>
      <c r="S512" s="86">
        <f t="shared" si="177"/>
        <v>9.219999999999892</v>
      </c>
      <c r="T512" s="87">
        <f t="shared" si="180"/>
        <v>0.9647309210536242</v>
      </c>
      <c r="U512" s="111">
        <f t="shared" si="184"/>
        <v>5</v>
      </c>
      <c r="V512" s="109">
        <f t="shared" si="185"/>
      </c>
      <c r="W512" s="106">
        <f t="shared" si="186"/>
        <v>4.705</v>
      </c>
      <c r="X512" s="86">
        <f t="shared" si="171"/>
        <v>0.29499999999999993</v>
      </c>
      <c r="Y512" s="18">
        <f t="shared" si="181"/>
        <v>0.000558376715190434</v>
      </c>
      <c r="Z512" s="1" t="str">
        <f t="shared" si="182"/>
        <v>Careful!</v>
      </c>
    </row>
    <row r="513" spans="8:26" ht="12.75">
      <c r="H513" s="86">
        <f t="shared" si="176"/>
        <v>9.239999999999892</v>
      </c>
      <c r="I513" s="87">
        <f t="shared" si="178"/>
        <v>0.9656719712201016</v>
      </c>
      <c r="J513" s="88">
        <f t="shared" si="172"/>
        <v>5</v>
      </c>
      <c r="K513" s="3">
        <f t="shared" si="183"/>
      </c>
      <c r="M513" s="101">
        <f t="shared" si="173"/>
        <v>4.7</v>
      </c>
      <c r="N513" s="101">
        <f t="shared" si="174"/>
        <v>0.2999999999999998</v>
      </c>
      <c r="O513" s="18">
        <f t="shared" si="175"/>
        <v>0.0012342146034072243</v>
      </c>
      <c r="P513" s="1" t="str">
        <f t="shared" si="179"/>
        <v>Careful!</v>
      </c>
      <c r="S513" s="86">
        <f t="shared" si="177"/>
        <v>9.239999999999892</v>
      </c>
      <c r="T513" s="87">
        <f t="shared" si="180"/>
        <v>0.9656719712201016</v>
      </c>
      <c r="U513" s="111">
        <f t="shared" si="184"/>
        <v>5</v>
      </c>
      <c r="V513" s="109">
        <f t="shared" si="185"/>
      </c>
      <c r="W513" s="106">
        <f t="shared" si="186"/>
        <v>4.695</v>
      </c>
      <c r="X513" s="86">
        <f t="shared" si="171"/>
        <v>0.3049999999999997</v>
      </c>
      <c r="Y513" s="18">
        <f t="shared" si="181"/>
        <v>0.000579110721078635</v>
      </c>
      <c r="Z513" s="1" t="str">
        <f t="shared" si="182"/>
        <v>Careful!</v>
      </c>
    </row>
    <row r="514" spans="8:26" ht="12.75">
      <c r="H514" s="86">
        <f t="shared" si="176"/>
        <v>9.259999999999891</v>
      </c>
      <c r="I514" s="87">
        <f t="shared" si="178"/>
        <v>0.9666109866819292</v>
      </c>
      <c r="J514" s="88">
        <f t="shared" si="172"/>
        <v>5</v>
      </c>
      <c r="K514" s="3">
        <f t="shared" si="183"/>
      </c>
      <c r="M514" s="101">
        <f t="shared" si="173"/>
        <v>4.7</v>
      </c>
      <c r="N514" s="101">
        <f t="shared" si="174"/>
        <v>0.2999999999999998</v>
      </c>
      <c r="O514" s="18">
        <f t="shared" si="175"/>
        <v>0.0012780116047128587</v>
      </c>
      <c r="P514" s="1" t="str">
        <f t="shared" si="179"/>
        <v>Careful!</v>
      </c>
      <c r="S514" s="86">
        <f t="shared" si="177"/>
        <v>9.259999999999891</v>
      </c>
      <c r="T514" s="87">
        <f t="shared" si="180"/>
        <v>0.9666109866819292</v>
      </c>
      <c r="U514" s="111">
        <f t="shared" si="184"/>
        <v>5</v>
      </c>
      <c r="V514" s="109">
        <f t="shared" si="185"/>
      </c>
      <c r="W514" s="106">
        <f t="shared" si="186"/>
        <v>4.685</v>
      </c>
      <c r="X514" s="86">
        <f t="shared" si="171"/>
        <v>0.3150000000000004</v>
      </c>
      <c r="Y514" s="18">
        <f t="shared" si="181"/>
        <v>0.0005998447269703888</v>
      </c>
      <c r="Z514" s="1" t="str">
        <f t="shared" si="182"/>
        <v>Careful!</v>
      </c>
    </row>
    <row r="515" spans="8:26" ht="12.75">
      <c r="H515" s="86">
        <f t="shared" si="176"/>
        <v>9.279999999999891</v>
      </c>
      <c r="I515" s="87">
        <f t="shared" si="178"/>
        <v>0.9675479762188569</v>
      </c>
      <c r="J515" s="88">
        <f t="shared" si="172"/>
        <v>5</v>
      </c>
      <c r="K515" s="3">
        <f t="shared" si="183"/>
      </c>
      <c r="M515" s="101">
        <f t="shared" si="173"/>
        <v>4.7</v>
      </c>
      <c r="N515" s="101">
        <f t="shared" si="174"/>
        <v>0.2999999999999998</v>
      </c>
      <c r="O515" s="18">
        <f t="shared" si="175"/>
        <v>0.001321808606018493</v>
      </c>
      <c r="P515" s="1" t="str">
        <f t="shared" si="179"/>
        <v>Careful!</v>
      </c>
      <c r="S515" s="86">
        <f t="shared" si="177"/>
        <v>9.279999999999891</v>
      </c>
      <c r="T515" s="87">
        <f t="shared" si="180"/>
        <v>0.9675479762188569</v>
      </c>
      <c r="U515" s="111">
        <f t="shared" si="184"/>
        <v>5</v>
      </c>
      <c r="V515" s="109">
        <f t="shared" si="185"/>
      </c>
      <c r="W515" s="106">
        <f t="shared" si="186"/>
        <v>4.675</v>
      </c>
      <c r="X515" s="86">
        <f t="shared" si="171"/>
        <v>0.3250000000000002</v>
      </c>
      <c r="Y515" s="18">
        <f t="shared" si="181"/>
        <v>0.0006205787328603662</v>
      </c>
      <c r="Z515" s="1" t="str">
        <f t="shared" si="182"/>
        <v>Careful!</v>
      </c>
    </row>
    <row r="516" spans="8:26" ht="12.75">
      <c r="H516" s="86">
        <f t="shared" si="176"/>
        <v>9.29999999999989</v>
      </c>
      <c r="I516" s="87">
        <f t="shared" si="178"/>
        <v>0.96848294855393</v>
      </c>
      <c r="J516" s="88">
        <f t="shared" si="172"/>
        <v>5</v>
      </c>
      <c r="K516" s="3">
        <f t="shared" si="183"/>
      </c>
      <c r="M516" s="101">
        <f t="shared" si="173"/>
        <v>4.7</v>
      </c>
      <c r="N516" s="101">
        <f t="shared" si="174"/>
        <v>0.2999999999999998</v>
      </c>
      <c r="O516" s="18">
        <f t="shared" si="175"/>
        <v>0.0013656056073241274</v>
      </c>
      <c r="P516" s="1" t="str">
        <f t="shared" si="179"/>
        <v>Careful!</v>
      </c>
      <c r="S516" s="86">
        <f t="shared" si="177"/>
        <v>9.29999999999989</v>
      </c>
      <c r="T516" s="87">
        <f t="shared" si="180"/>
        <v>0.96848294855393</v>
      </c>
      <c r="U516" s="111">
        <f t="shared" si="184"/>
        <v>5</v>
      </c>
      <c r="V516" s="109">
        <f t="shared" si="185"/>
      </c>
      <c r="W516" s="106">
        <f t="shared" si="186"/>
        <v>4.665</v>
      </c>
      <c r="X516" s="86">
        <f t="shared" si="171"/>
        <v>0.33499999999999996</v>
      </c>
      <c r="Y516" s="18">
        <f t="shared" si="181"/>
        <v>0.0006413127387503437</v>
      </c>
      <c r="Z516" s="1" t="str">
        <f t="shared" si="182"/>
        <v>Careful!</v>
      </c>
    </row>
    <row r="517" spans="8:26" ht="12.75">
      <c r="H517" s="86">
        <f t="shared" si="176"/>
        <v>9.31999999999989</v>
      </c>
      <c r="I517" s="87">
        <f t="shared" si="178"/>
        <v>0.9694159123539763</v>
      </c>
      <c r="J517" s="88">
        <f t="shared" si="172"/>
        <v>5</v>
      </c>
      <c r="K517" s="3">
        <f t="shared" si="183"/>
      </c>
      <c r="M517" s="101">
        <f t="shared" si="173"/>
        <v>4.7</v>
      </c>
      <c r="N517" s="101">
        <f t="shared" si="174"/>
        <v>0.2999999999999998</v>
      </c>
      <c r="O517" s="18">
        <f t="shared" si="175"/>
        <v>0.001409402608631538</v>
      </c>
      <c r="P517" s="1" t="str">
        <f t="shared" si="179"/>
        <v>Careful!</v>
      </c>
      <c r="S517" s="86">
        <f t="shared" si="177"/>
        <v>9.31999999999989</v>
      </c>
      <c r="T517" s="87">
        <f t="shared" si="180"/>
        <v>0.9694159123539763</v>
      </c>
      <c r="U517" s="111">
        <f t="shared" si="184"/>
        <v>5</v>
      </c>
      <c r="V517" s="109">
        <f t="shared" si="185"/>
      </c>
      <c r="W517" s="106">
        <f t="shared" si="186"/>
        <v>4.655</v>
      </c>
      <c r="X517" s="86">
        <f t="shared" si="171"/>
        <v>0.34499999999999975</v>
      </c>
      <c r="Y517" s="18">
        <f t="shared" si="181"/>
        <v>0.0006620467446420975</v>
      </c>
      <c r="Z517" s="1" t="str">
        <f t="shared" si="182"/>
        <v>Careful!</v>
      </c>
    </row>
    <row r="518" spans="8:26" ht="12.75">
      <c r="H518" s="86">
        <f t="shared" si="176"/>
        <v>9.33999999999989</v>
      </c>
      <c r="I518" s="87">
        <f t="shared" si="178"/>
        <v>0.9703468762300882</v>
      </c>
      <c r="J518" s="88">
        <f t="shared" si="172"/>
        <v>5</v>
      </c>
      <c r="K518" s="3">
        <f t="shared" si="183"/>
      </c>
      <c r="M518" s="101">
        <f t="shared" si="173"/>
        <v>4.6</v>
      </c>
      <c r="N518" s="101">
        <f t="shared" si="174"/>
        <v>0.40000000000000036</v>
      </c>
      <c r="O518" s="18">
        <f t="shared" si="175"/>
        <v>0.0014531996099389488</v>
      </c>
      <c r="P518" s="1" t="str">
        <f t="shared" si="179"/>
        <v>Careful!</v>
      </c>
      <c r="S518" s="86">
        <f t="shared" si="177"/>
        <v>9.33999999999989</v>
      </c>
      <c r="T518" s="87">
        <f t="shared" si="180"/>
        <v>0.9703468762300882</v>
      </c>
      <c r="U518" s="111">
        <f t="shared" si="184"/>
        <v>5</v>
      </c>
      <c r="V518" s="109">
        <f t="shared" si="185"/>
      </c>
      <c r="W518" s="106">
        <f t="shared" si="186"/>
        <v>4.645</v>
      </c>
      <c r="X518" s="86">
        <f t="shared" si="171"/>
        <v>0.3550000000000004</v>
      </c>
      <c r="Y518" s="18">
        <f t="shared" si="181"/>
        <v>0.0006827807505285222</v>
      </c>
      <c r="Z518" s="1" t="str">
        <f t="shared" si="182"/>
        <v>Careful!</v>
      </c>
    </row>
    <row r="519" spans="8:26" ht="12.75">
      <c r="H519" s="86">
        <f t="shared" si="176"/>
        <v>9.35999999999989</v>
      </c>
      <c r="I519" s="87">
        <f t="shared" si="178"/>
        <v>0.9712758487381001</v>
      </c>
      <c r="J519" s="88">
        <f t="shared" si="172"/>
        <v>5</v>
      </c>
      <c r="K519" s="3">
        <f t="shared" si="183"/>
      </c>
      <c r="M519" s="101">
        <f t="shared" si="173"/>
        <v>4.6</v>
      </c>
      <c r="N519" s="101">
        <f t="shared" si="174"/>
        <v>0.40000000000000036</v>
      </c>
      <c r="O519" s="18">
        <f t="shared" si="175"/>
        <v>0.0014969966112463595</v>
      </c>
      <c r="P519" s="1" t="str">
        <f t="shared" si="179"/>
        <v>Careful!</v>
      </c>
      <c r="S519" s="86">
        <f t="shared" si="177"/>
        <v>9.35999999999989</v>
      </c>
      <c r="T519" s="87">
        <f t="shared" si="180"/>
        <v>0.9712758487381001</v>
      </c>
      <c r="U519" s="111">
        <f t="shared" si="184"/>
        <v>5</v>
      </c>
      <c r="V519" s="109">
        <f t="shared" si="185"/>
      </c>
      <c r="W519" s="106">
        <f t="shared" si="186"/>
        <v>4.635</v>
      </c>
      <c r="X519" s="86">
        <f t="shared" si="171"/>
        <v>0.3650000000000002</v>
      </c>
      <c r="Y519" s="18">
        <f t="shared" si="181"/>
        <v>0.0007035147564184996</v>
      </c>
      <c r="Z519" s="1" t="str">
        <f t="shared" si="182"/>
        <v>Careful!</v>
      </c>
    </row>
    <row r="520" spans="8:26" ht="12.75">
      <c r="H520" s="86">
        <f t="shared" si="176"/>
        <v>9.379999999999889</v>
      </c>
      <c r="I520" s="87">
        <f t="shared" si="178"/>
        <v>0.9722028383790593</v>
      </c>
      <c r="J520" s="88">
        <f t="shared" si="172"/>
        <v>5</v>
      </c>
      <c r="K520" s="3">
        <f t="shared" si="183"/>
      </c>
      <c r="M520" s="101">
        <f t="shared" si="173"/>
        <v>4.6</v>
      </c>
      <c r="N520" s="101">
        <f t="shared" si="174"/>
        <v>0.40000000000000036</v>
      </c>
      <c r="O520" s="18">
        <f t="shared" si="175"/>
        <v>0.0015407936125484412</v>
      </c>
      <c r="P520" s="1" t="str">
        <f t="shared" si="179"/>
        <v>Careful!</v>
      </c>
      <c r="S520" s="86">
        <f t="shared" si="177"/>
        <v>9.379999999999889</v>
      </c>
      <c r="T520" s="87">
        <f t="shared" si="180"/>
        <v>0.9722028383790593</v>
      </c>
      <c r="U520" s="111">
        <f t="shared" si="184"/>
        <v>5</v>
      </c>
      <c r="V520" s="109">
        <f t="shared" si="185"/>
      </c>
      <c r="W520" s="106">
        <f t="shared" si="186"/>
        <v>4.625</v>
      </c>
      <c r="X520" s="86">
        <f t="shared" si="171"/>
        <v>0.375</v>
      </c>
      <c r="Y520" s="18">
        <f t="shared" si="181"/>
        <v>0.000724248762308477</v>
      </c>
      <c r="Z520" s="1" t="str">
        <f t="shared" si="182"/>
        <v>Careful!</v>
      </c>
    </row>
    <row r="521" spans="8:26" ht="12.75">
      <c r="H521" s="86">
        <f t="shared" si="176"/>
        <v>9.399999999999888</v>
      </c>
      <c r="I521" s="87">
        <f t="shared" si="178"/>
        <v>0.9731278535996936</v>
      </c>
      <c r="J521" s="88">
        <f t="shared" si="172"/>
        <v>5</v>
      </c>
      <c r="K521" s="3">
        <f t="shared" si="183"/>
      </c>
      <c r="M521" s="101">
        <f t="shared" si="173"/>
        <v>4.6</v>
      </c>
      <c r="N521" s="101">
        <f t="shared" si="174"/>
        <v>0.40000000000000036</v>
      </c>
      <c r="O521" s="18">
        <f t="shared" si="175"/>
        <v>0.0015845906138558519</v>
      </c>
      <c r="P521" s="1" t="str">
        <f t="shared" si="179"/>
        <v>Careful!</v>
      </c>
      <c r="S521" s="86">
        <f t="shared" si="177"/>
        <v>9.399999999999888</v>
      </c>
      <c r="T521" s="87">
        <f t="shared" si="180"/>
        <v>0.9731278535996936</v>
      </c>
      <c r="U521" s="111">
        <f t="shared" si="184"/>
        <v>5</v>
      </c>
      <c r="V521" s="109">
        <f t="shared" si="185"/>
      </c>
      <c r="W521" s="106">
        <f t="shared" si="186"/>
        <v>4.615</v>
      </c>
      <c r="X521" s="86">
        <f t="shared" si="171"/>
        <v>0.3849999999999998</v>
      </c>
      <c r="Y521" s="18">
        <f t="shared" si="181"/>
        <v>0.0007449827682002308</v>
      </c>
      <c r="Z521" s="1" t="str">
        <f t="shared" si="182"/>
        <v>Careful!</v>
      </c>
    </row>
    <row r="522" spans="8:26" ht="12.75">
      <c r="H522" s="86">
        <f t="shared" si="176"/>
        <v>9.419999999999888</v>
      </c>
      <c r="I522" s="87">
        <f t="shared" si="178"/>
        <v>0.9740509027928722</v>
      </c>
      <c r="J522" s="88">
        <f t="shared" si="172"/>
        <v>5</v>
      </c>
      <c r="K522" s="3">
        <f t="shared" si="183"/>
      </c>
      <c r="M522" s="101">
        <f t="shared" si="173"/>
        <v>4.6</v>
      </c>
      <c r="N522" s="101">
        <f t="shared" si="174"/>
        <v>0.40000000000000036</v>
      </c>
      <c r="O522" s="18">
        <f t="shared" si="175"/>
        <v>0.0016283876151614862</v>
      </c>
      <c r="P522" s="1" t="str">
        <f t="shared" si="179"/>
        <v>Careful!</v>
      </c>
      <c r="S522" s="86">
        <f t="shared" si="177"/>
        <v>9.419999999999888</v>
      </c>
      <c r="T522" s="87">
        <f t="shared" si="180"/>
        <v>0.9740509027928722</v>
      </c>
      <c r="U522" s="111">
        <f t="shared" si="184"/>
        <v>5</v>
      </c>
      <c r="V522" s="109">
        <f t="shared" si="185"/>
      </c>
      <c r="W522" s="106">
        <f t="shared" si="186"/>
        <v>4.605</v>
      </c>
      <c r="X522" s="86">
        <f t="shared" si="171"/>
        <v>0.3949999999999996</v>
      </c>
      <c r="Y522" s="18">
        <f t="shared" si="181"/>
        <v>0.0007657167740902082</v>
      </c>
      <c r="Z522" s="1" t="str">
        <f t="shared" si="182"/>
        <v>Careful!</v>
      </c>
    </row>
    <row r="523" spans="8:26" ht="12.75">
      <c r="H523" s="86">
        <f t="shared" si="176"/>
        <v>9.439999999999888</v>
      </c>
      <c r="I523" s="87">
        <f t="shared" si="178"/>
        <v>0.9749719942980638</v>
      </c>
      <c r="J523" s="88">
        <f t="shared" si="172"/>
        <v>5</v>
      </c>
      <c r="K523" s="3">
        <f t="shared" si="183"/>
      </c>
      <c r="M523" s="101">
        <f t="shared" si="173"/>
        <v>4.6</v>
      </c>
      <c r="N523" s="101">
        <f t="shared" si="174"/>
        <v>0.40000000000000036</v>
      </c>
      <c r="O523" s="18">
        <f t="shared" si="175"/>
        <v>0.001672184616468897</v>
      </c>
      <c r="P523" s="1" t="str">
        <f t="shared" si="179"/>
        <v>Careful!</v>
      </c>
      <c r="S523" s="86">
        <f t="shared" si="177"/>
        <v>9.439999999999888</v>
      </c>
      <c r="T523" s="87">
        <f t="shared" si="180"/>
        <v>0.9749719942980638</v>
      </c>
      <c r="U523" s="111">
        <f t="shared" si="184"/>
        <v>5</v>
      </c>
      <c r="V523" s="109">
        <f t="shared" si="185"/>
      </c>
      <c r="W523" s="106">
        <f t="shared" si="186"/>
        <v>4.596</v>
      </c>
      <c r="X523" s="86">
        <f t="shared" si="171"/>
        <v>0.4039999999999999</v>
      </c>
      <c r="Y523" s="18">
        <f t="shared" si="181"/>
        <v>0.0007864507799766329</v>
      </c>
      <c r="Z523" s="1" t="str">
        <f t="shared" si="182"/>
        <v>Careful!</v>
      </c>
    </row>
    <row r="524" spans="8:26" ht="12.75">
      <c r="H524" s="86">
        <f t="shared" si="176"/>
        <v>9.459999999999887</v>
      </c>
      <c r="I524" s="87">
        <f t="shared" si="178"/>
        <v>0.9758911364017876</v>
      </c>
      <c r="J524" s="88">
        <f t="shared" si="172"/>
        <v>5</v>
      </c>
      <c r="K524" s="3">
        <f t="shared" si="183"/>
      </c>
      <c r="M524" s="101">
        <f t="shared" si="173"/>
        <v>4.6</v>
      </c>
      <c r="N524" s="101">
        <f t="shared" si="174"/>
        <v>0.40000000000000036</v>
      </c>
      <c r="O524" s="18">
        <f t="shared" si="175"/>
        <v>0.0017159816177763076</v>
      </c>
      <c r="P524" s="1" t="str">
        <f t="shared" si="179"/>
        <v>Careful!</v>
      </c>
      <c r="S524" s="86">
        <f t="shared" si="177"/>
        <v>9.459999999999887</v>
      </c>
      <c r="T524" s="87">
        <f t="shared" si="180"/>
        <v>0.9758911364017876</v>
      </c>
      <c r="U524" s="111">
        <f t="shared" si="184"/>
        <v>5</v>
      </c>
      <c r="V524" s="109">
        <f t="shared" si="185"/>
      </c>
      <c r="W524" s="106">
        <f t="shared" si="186"/>
        <v>4.586</v>
      </c>
      <c r="X524" s="86">
        <f t="shared" si="171"/>
        <v>0.4139999999999997</v>
      </c>
      <c r="Y524" s="18">
        <f t="shared" si="181"/>
        <v>0.0008071847858666104</v>
      </c>
      <c r="Z524" s="1" t="str">
        <f t="shared" si="182"/>
        <v>Careful!</v>
      </c>
    </row>
    <row r="525" spans="8:26" ht="12.75">
      <c r="H525" s="86">
        <f t="shared" si="176"/>
        <v>9.479999999999887</v>
      </c>
      <c r="I525" s="87">
        <f t="shared" si="178"/>
        <v>0.976808337338061</v>
      </c>
      <c r="J525" s="88">
        <f t="shared" si="172"/>
        <v>5</v>
      </c>
      <c r="K525" s="3">
        <f t="shared" si="183"/>
      </c>
      <c r="M525" s="101">
        <f t="shared" si="173"/>
        <v>4.6</v>
      </c>
      <c r="N525" s="101">
        <f t="shared" si="174"/>
        <v>0.40000000000000036</v>
      </c>
      <c r="O525" s="18">
        <f t="shared" si="175"/>
        <v>0.0017597786190801656</v>
      </c>
      <c r="P525" s="1" t="str">
        <f t="shared" si="179"/>
        <v>Careful!</v>
      </c>
      <c r="S525" s="86">
        <f t="shared" si="177"/>
        <v>9.479999999999887</v>
      </c>
      <c r="T525" s="87">
        <f t="shared" si="180"/>
        <v>0.976808337338061</v>
      </c>
      <c r="U525" s="111">
        <f t="shared" si="184"/>
        <v>5</v>
      </c>
      <c r="V525" s="109">
        <f t="shared" si="185"/>
      </c>
      <c r="W525" s="106">
        <f t="shared" si="186"/>
        <v>4.576</v>
      </c>
      <c r="X525" s="86">
        <f t="shared" si="171"/>
        <v>0.4240000000000004</v>
      </c>
      <c r="Y525" s="18">
        <f t="shared" si="181"/>
        <v>0.0008279187917548114</v>
      </c>
      <c r="Z525" s="1" t="str">
        <f t="shared" si="182"/>
        <v>Careful!</v>
      </c>
    </row>
    <row r="526" spans="8:26" ht="12.75">
      <c r="H526" s="86">
        <f t="shared" si="176"/>
        <v>9.499999999999886</v>
      </c>
      <c r="I526" s="87">
        <f t="shared" si="178"/>
        <v>0.9777236052888426</v>
      </c>
      <c r="J526" s="88">
        <f t="shared" si="172"/>
        <v>5</v>
      </c>
      <c r="K526" s="3">
        <f t="shared" si="183"/>
      </c>
      <c r="M526" s="101">
        <f t="shared" si="173"/>
        <v>4.6</v>
      </c>
      <c r="N526" s="101">
        <f t="shared" si="174"/>
        <v>0.40000000000000036</v>
      </c>
      <c r="O526" s="18">
        <f t="shared" si="175"/>
        <v>0.0018035756203875764</v>
      </c>
      <c r="P526" s="1" t="str">
        <f t="shared" si="179"/>
        <v>Careful!</v>
      </c>
      <c r="S526" s="86">
        <f t="shared" si="177"/>
        <v>9.499999999999886</v>
      </c>
      <c r="T526" s="87">
        <f t="shared" si="180"/>
        <v>0.9777236052888426</v>
      </c>
      <c r="U526" s="111">
        <f t="shared" si="184"/>
        <v>5</v>
      </c>
      <c r="V526" s="109">
        <f t="shared" si="185"/>
      </c>
      <c r="W526" s="106">
        <f t="shared" si="186"/>
        <v>4.567</v>
      </c>
      <c r="X526" s="86">
        <f t="shared" si="171"/>
        <v>0.43299999999999983</v>
      </c>
      <c r="Y526" s="18">
        <f t="shared" si="181"/>
        <v>0.0008486527976465652</v>
      </c>
      <c r="Z526" s="1" t="str">
        <f t="shared" si="182"/>
        <v>Careful!</v>
      </c>
    </row>
    <row r="527" spans="8:26" ht="12.75">
      <c r="H527" s="86">
        <f t="shared" si="176"/>
        <v>9.519999999999886</v>
      </c>
      <c r="I527" s="87">
        <f t="shared" si="178"/>
        <v>0.9786369483844691</v>
      </c>
      <c r="J527" s="88">
        <f t="shared" si="172"/>
        <v>5</v>
      </c>
      <c r="K527" s="3">
        <f t="shared" si="183"/>
      </c>
      <c r="M527" s="101">
        <f t="shared" si="173"/>
        <v>4.6</v>
      </c>
      <c r="N527" s="101">
        <f t="shared" si="174"/>
        <v>0.40000000000000036</v>
      </c>
      <c r="O527" s="18">
        <f t="shared" si="175"/>
        <v>0.0018473726216932107</v>
      </c>
      <c r="P527" s="1" t="str">
        <f t="shared" si="179"/>
        <v>Careful!</v>
      </c>
      <c r="S527" s="86">
        <f t="shared" si="177"/>
        <v>9.519999999999886</v>
      </c>
      <c r="T527" s="87">
        <f t="shared" si="180"/>
        <v>0.9786369483844691</v>
      </c>
      <c r="U527" s="111">
        <f t="shared" si="184"/>
        <v>5</v>
      </c>
      <c r="V527" s="109">
        <f t="shared" si="185"/>
      </c>
      <c r="W527" s="106">
        <f t="shared" si="186"/>
        <v>4.557</v>
      </c>
      <c r="X527" s="86">
        <f t="shared" si="171"/>
        <v>0.4429999999999996</v>
      </c>
      <c r="Y527" s="18">
        <f t="shared" si="181"/>
        <v>0.0008693868035347663</v>
      </c>
      <c r="Z527" s="1" t="str">
        <f t="shared" si="182"/>
        <v>Careful!</v>
      </c>
    </row>
    <row r="528" spans="8:26" ht="12.75">
      <c r="H528" s="86">
        <f t="shared" si="176"/>
        <v>9.539999999999885</v>
      </c>
      <c r="I528" s="87">
        <f t="shared" si="178"/>
        <v>0.97954837470409</v>
      </c>
      <c r="J528" s="88">
        <f t="shared" si="172"/>
        <v>5</v>
      </c>
      <c r="K528" s="3">
        <f t="shared" si="183"/>
      </c>
      <c r="M528" s="101">
        <f t="shared" si="173"/>
        <v>4.5</v>
      </c>
      <c r="N528" s="101">
        <f t="shared" si="174"/>
        <v>0.5</v>
      </c>
      <c r="O528" s="18">
        <f t="shared" si="175"/>
        <v>0.001891169622998845</v>
      </c>
      <c r="P528" s="1" t="str">
        <f t="shared" si="179"/>
        <v>Careful!</v>
      </c>
      <c r="S528" s="86">
        <f t="shared" si="177"/>
        <v>9.539999999999885</v>
      </c>
      <c r="T528" s="87">
        <f t="shared" si="180"/>
        <v>0.97954837470409</v>
      </c>
      <c r="U528" s="111">
        <f t="shared" si="184"/>
        <v>5</v>
      </c>
      <c r="V528" s="109">
        <f t="shared" si="185"/>
      </c>
      <c r="W528" s="106">
        <f t="shared" si="186"/>
        <v>4.548</v>
      </c>
      <c r="X528" s="86">
        <f t="shared" si="171"/>
        <v>0.45199999999999996</v>
      </c>
      <c r="Y528" s="18">
        <f t="shared" si="181"/>
        <v>0.0008901208094282964</v>
      </c>
      <c r="Z528" s="1" t="str">
        <f t="shared" si="182"/>
        <v>Careful!</v>
      </c>
    </row>
    <row r="529" spans="8:26" ht="12.75">
      <c r="H529" s="86">
        <f t="shared" si="176"/>
        <v>9.559999999999885</v>
      </c>
      <c r="I529" s="87">
        <f t="shared" si="178"/>
        <v>0.9804578922760948</v>
      </c>
      <c r="J529" s="88">
        <f t="shared" si="172"/>
        <v>5</v>
      </c>
      <c r="K529" s="3">
        <f t="shared" si="183"/>
      </c>
      <c r="M529" s="101">
        <f t="shared" si="173"/>
        <v>4.5</v>
      </c>
      <c r="N529" s="101">
        <f t="shared" si="174"/>
        <v>0.5</v>
      </c>
      <c r="O529" s="18">
        <f t="shared" si="175"/>
        <v>0.0019349666243062558</v>
      </c>
      <c r="P529" s="1" t="str">
        <f t="shared" si="179"/>
        <v>Careful!</v>
      </c>
      <c r="S529" s="86">
        <f t="shared" si="177"/>
        <v>9.559999999999885</v>
      </c>
      <c r="T529" s="87">
        <f t="shared" si="180"/>
        <v>0.9804578922760948</v>
      </c>
      <c r="U529" s="111">
        <f t="shared" si="184"/>
        <v>5</v>
      </c>
      <c r="V529" s="109">
        <f t="shared" si="185"/>
      </c>
      <c r="W529" s="106">
        <f t="shared" si="186"/>
        <v>4.538</v>
      </c>
      <c r="X529" s="86">
        <f t="shared" si="171"/>
        <v>0.46199999999999974</v>
      </c>
      <c r="Y529" s="18">
        <f t="shared" si="181"/>
        <v>0.0009108548153164975</v>
      </c>
      <c r="Z529" s="1" t="str">
        <f t="shared" si="182"/>
        <v>Careful!</v>
      </c>
    </row>
    <row r="530" spans="8:26" ht="12.75">
      <c r="H530" s="86">
        <f t="shared" si="176"/>
        <v>9.579999999999885</v>
      </c>
      <c r="I530" s="87">
        <f t="shared" si="178"/>
        <v>0.9813655090785391</v>
      </c>
      <c r="J530" s="88">
        <f t="shared" si="172"/>
        <v>5</v>
      </c>
      <c r="K530" s="3">
        <f t="shared" si="183"/>
      </c>
      <c r="M530" s="101">
        <f t="shared" si="173"/>
        <v>4.5</v>
      </c>
      <c r="N530" s="101">
        <f t="shared" si="174"/>
        <v>0.5</v>
      </c>
      <c r="O530" s="18">
        <f t="shared" si="175"/>
        <v>0.0019787636256101138</v>
      </c>
      <c r="P530" s="1" t="str">
        <f t="shared" si="179"/>
        <v>Careful!</v>
      </c>
      <c r="S530" s="86">
        <f t="shared" si="177"/>
        <v>9.579999999999885</v>
      </c>
      <c r="T530" s="87">
        <f t="shared" si="180"/>
        <v>0.9813655090785391</v>
      </c>
      <c r="U530" s="111">
        <f t="shared" si="184"/>
        <v>5</v>
      </c>
      <c r="V530" s="109">
        <f t="shared" si="185"/>
      </c>
      <c r="W530" s="106">
        <f t="shared" si="186"/>
        <v>4.529</v>
      </c>
      <c r="X530" s="86">
        <f t="shared" si="171"/>
        <v>0.4710000000000001</v>
      </c>
      <c r="Y530" s="18">
        <f t="shared" si="181"/>
        <v>0.0009315888212064749</v>
      </c>
      <c r="Z530" s="1" t="str">
        <f t="shared" si="182"/>
        <v>Careful!</v>
      </c>
    </row>
    <row r="531" spans="8:26" ht="12.75">
      <c r="H531" s="86">
        <f t="shared" si="176"/>
        <v>9.599999999999884</v>
      </c>
      <c r="I531" s="87">
        <f t="shared" si="178"/>
        <v>0.9822712330395632</v>
      </c>
      <c r="J531" s="88">
        <f t="shared" si="172"/>
        <v>5</v>
      </c>
      <c r="K531" s="3">
        <f t="shared" si="183"/>
      </c>
      <c r="M531" s="101">
        <f t="shared" si="173"/>
        <v>4.5</v>
      </c>
      <c r="N531" s="101">
        <f t="shared" si="174"/>
        <v>0.5</v>
      </c>
      <c r="O531" s="18">
        <f t="shared" si="175"/>
        <v>0.002022560626919301</v>
      </c>
      <c r="P531" s="1" t="str">
        <f t="shared" si="179"/>
        <v>Careful!</v>
      </c>
      <c r="S531" s="86">
        <f t="shared" si="177"/>
        <v>9.599999999999884</v>
      </c>
      <c r="T531" s="87">
        <f t="shared" si="180"/>
        <v>0.9822712330395632</v>
      </c>
      <c r="U531" s="111">
        <f t="shared" si="184"/>
        <v>5</v>
      </c>
      <c r="V531" s="109">
        <f t="shared" si="185"/>
      </c>
      <c r="W531" s="106">
        <f t="shared" si="186"/>
        <v>4.519</v>
      </c>
      <c r="X531" s="86">
        <f t="shared" si="171"/>
        <v>0.48099999999999987</v>
      </c>
      <c r="Y531" s="18">
        <f t="shared" si="181"/>
        <v>0.000952322827094676</v>
      </c>
      <c r="Z531" s="1" t="str">
        <f t="shared" si="182"/>
        <v>Careful!</v>
      </c>
    </row>
    <row r="532" spans="8:26" ht="12.75">
      <c r="H532" s="86">
        <f t="shared" si="176"/>
        <v>9.619999999999884</v>
      </c>
      <c r="I532" s="87">
        <f t="shared" si="178"/>
        <v>0.9831750720378077</v>
      </c>
      <c r="J532" s="88">
        <f t="shared" si="172"/>
        <v>5</v>
      </c>
      <c r="K532" s="3">
        <f t="shared" si="183"/>
      </c>
      <c r="M532" s="101">
        <f t="shared" si="173"/>
        <v>4.5</v>
      </c>
      <c r="N532" s="101">
        <f t="shared" si="174"/>
        <v>0.5</v>
      </c>
      <c r="O532" s="18">
        <f t="shared" si="175"/>
        <v>0.002066357628223159</v>
      </c>
      <c r="P532" s="1" t="str">
        <f t="shared" si="179"/>
        <v>Careful!</v>
      </c>
      <c r="S532" s="86">
        <f t="shared" si="177"/>
        <v>9.619999999999884</v>
      </c>
      <c r="T532" s="87">
        <f t="shared" si="180"/>
        <v>0.9831750720378077</v>
      </c>
      <c r="U532" s="111">
        <f t="shared" si="184"/>
        <v>5</v>
      </c>
      <c r="V532" s="109">
        <f t="shared" si="185"/>
      </c>
      <c r="W532" s="106">
        <f t="shared" si="186"/>
        <v>4.51</v>
      </c>
      <c r="X532" s="86">
        <f t="shared" si="171"/>
        <v>0.4900000000000002</v>
      </c>
      <c r="Y532" s="18">
        <f t="shared" si="181"/>
        <v>0.0009730568329846534</v>
      </c>
      <c r="Z532" s="1" t="str">
        <f t="shared" si="182"/>
        <v>Careful!</v>
      </c>
    </row>
    <row r="533" spans="8:26" ht="12.75">
      <c r="H533" s="86">
        <f t="shared" si="176"/>
        <v>9.639999999999883</v>
      </c>
      <c r="I533" s="87">
        <f t="shared" si="178"/>
        <v>0.9840770339028255</v>
      </c>
      <c r="J533" s="88">
        <f t="shared" si="172"/>
        <v>5</v>
      </c>
      <c r="K533" s="3">
        <f t="shared" si="183"/>
      </c>
      <c r="M533" s="101">
        <f t="shared" si="173"/>
        <v>4.5</v>
      </c>
      <c r="N533" s="101">
        <f t="shared" si="174"/>
        <v>0.5</v>
      </c>
      <c r="O533" s="18">
        <f t="shared" si="175"/>
        <v>0.0021101546295305695</v>
      </c>
      <c r="P533" s="1" t="str">
        <f t="shared" si="179"/>
        <v>Careful!</v>
      </c>
      <c r="S533" s="86">
        <f t="shared" si="177"/>
        <v>9.639999999999883</v>
      </c>
      <c r="T533" s="87">
        <f t="shared" si="180"/>
        <v>0.9840770339028255</v>
      </c>
      <c r="U533" s="111">
        <f t="shared" si="184"/>
        <v>5</v>
      </c>
      <c r="V533" s="109">
        <f t="shared" si="185"/>
      </c>
      <c r="W533" s="106">
        <f t="shared" si="186"/>
        <v>4.5</v>
      </c>
      <c r="X533" s="86">
        <f t="shared" si="171"/>
        <v>0.5</v>
      </c>
      <c r="Y533" s="18">
        <f t="shared" si="181"/>
        <v>0.0009937908388746308</v>
      </c>
      <c r="Z533" s="1" t="str">
        <f t="shared" si="182"/>
        <v>Careful!</v>
      </c>
    </row>
    <row r="534" spans="8:26" ht="12.75">
      <c r="H534" s="86">
        <f t="shared" si="176"/>
        <v>9.659999999999883</v>
      </c>
      <c r="I534" s="87">
        <f t="shared" si="178"/>
        <v>0.9849771264154881</v>
      </c>
      <c r="J534" s="88">
        <f t="shared" si="172"/>
        <v>4</v>
      </c>
      <c r="K534" s="3" t="str">
        <f t="shared" si="183"/>
        <v>Yes</v>
      </c>
      <c r="M534" s="101">
        <f t="shared" si="173"/>
        <v>4.5</v>
      </c>
      <c r="N534" s="101">
        <f t="shared" si="174"/>
        <v>-0.5</v>
      </c>
      <c r="O534" s="18">
        <f t="shared" si="175"/>
        <v>0.0020805413716615817</v>
      </c>
      <c r="P534" s="1" t="str">
        <f t="shared" si="179"/>
        <v>Careful!</v>
      </c>
      <c r="S534" s="86">
        <f t="shared" si="177"/>
        <v>9.659999999999883</v>
      </c>
      <c r="T534" s="87">
        <f t="shared" si="180"/>
        <v>0.9849771264154881</v>
      </c>
      <c r="U534" s="111">
        <f t="shared" si="184"/>
        <v>4.5</v>
      </c>
      <c r="V534" s="109" t="str">
        <f t="shared" si="185"/>
        <v>Yes</v>
      </c>
      <c r="W534" s="106">
        <f t="shared" si="186"/>
        <v>4.491</v>
      </c>
      <c r="X534" s="86">
        <f t="shared" si="171"/>
        <v>-0.49099999999999966</v>
      </c>
      <c r="Y534" s="18">
        <f t="shared" si="181"/>
        <v>1.2605345045102467E-05</v>
      </c>
      <c r="Z534" s="1" t="str">
        <f t="shared" si="182"/>
        <v> </v>
      </c>
    </row>
    <row r="535" spans="8:26" ht="12.75">
      <c r="H535" s="86">
        <f t="shared" si="176"/>
        <v>9.679999999999882</v>
      </c>
      <c r="I535" s="87">
        <f t="shared" si="178"/>
        <v>0.9858753573083884</v>
      </c>
      <c r="J535" s="88">
        <f t="shared" si="172"/>
        <v>4</v>
      </c>
      <c r="K535" s="3">
        <f t="shared" si="183"/>
      </c>
      <c r="M535" s="101">
        <f t="shared" si="173"/>
        <v>4.5</v>
      </c>
      <c r="N535" s="101">
        <f t="shared" si="174"/>
        <v>-0.5</v>
      </c>
      <c r="O535" s="18">
        <f t="shared" si="175"/>
        <v>0.0020455114366129123</v>
      </c>
      <c r="P535" s="1" t="str">
        <f t="shared" si="179"/>
        <v>Careful!</v>
      </c>
      <c r="S535" s="86">
        <f t="shared" si="177"/>
        <v>9.679999999999882</v>
      </c>
      <c r="T535" s="87">
        <f t="shared" si="180"/>
        <v>0.9858753573083884</v>
      </c>
      <c r="U535" s="111">
        <f t="shared" si="184"/>
        <v>4.5</v>
      </c>
      <c r="V535" s="109">
        <f t="shared" si="185"/>
      </c>
      <c r="W535" s="106">
        <f t="shared" si="186"/>
        <v>4.482</v>
      </c>
      <c r="X535" s="86">
        <f aca="true" t="shared" si="187" ref="X535:X551">ROUND(-100000*(T535-T536)/20,0)-W535</f>
        <v>-0.4820000000000002</v>
      </c>
      <c r="Y535" s="18">
        <f t="shared" si="181"/>
        <v>3.126498343952733E-05</v>
      </c>
      <c r="Z535" s="1" t="str">
        <f t="shared" si="182"/>
        <v> </v>
      </c>
    </row>
    <row r="536" spans="8:26" ht="12.75">
      <c r="H536" s="86">
        <f t="shared" si="176"/>
        <v>9.699999999999882</v>
      </c>
      <c r="I536" s="87">
        <f t="shared" si="178"/>
        <v>0.9867717342662395</v>
      </c>
      <c r="J536" s="88">
        <f aca="true" t="shared" si="188" ref="J536:J551">ROUND(-100000*(I536-I537)/20,0)</f>
        <v>4</v>
      </c>
      <c r="K536" s="3">
        <f t="shared" si="183"/>
      </c>
      <c r="M536" s="101">
        <f aca="true" t="shared" si="189" ref="M536:M551">ROUND(-100000*(I536-I537)/20,1)</f>
        <v>4.5</v>
      </c>
      <c r="N536" s="101">
        <f aca="true" t="shared" si="190" ref="N536:N551">ROUND(-100000*(I536-I537)/20,0)-M536</f>
        <v>-0.5</v>
      </c>
      <c r="O536" s="18">
        <f aca="true" t="shared" si="191" ref="O536:O551">ABS((10^(I536+0.00019*J536))-(H536+0.019))</f>
        <v>0.0020104815015677957</v>
      </c>
      <c r="P536" s="1" t="str">
        <f t="shared" si="179"/>
        <v>Careful!</v>
      </c>
      <c r="S536" s="86">
        <f t="shared" si="177"/>
        <v>9.699999999999882</v>
      </c>
      <c r="T536" s="87">
        <f t="shared" si="180"/>
        <v>0.9867717342662395</v>
      </c>
      <c r="U536" s="111">
        <f t="shared" si="184"/>
        <v>4.5</v>
      </c>
      <c r="V536" s="109">
        <f t="shared" si="185"/>
      </c>
      <c r="W536" s="106">
        <f t="shared" si="186"/>
        <v>4.473</v>
      </c>
      <c r="X536" s="86">
        <f t="shared" si="187"/>
        <v>-0.47299999999999986</v>
      </c>
      <c r="Y536" s="18">
        <f t="shared" si="181"/>
        <v>4.99246218375049E-05</v>
      </c>
      <c r="Z536" s="1" t="str">
        <f t="shared" si="182"/>
        <v> </v>
      </c>
    </row>
    <row r="537" spans="8:26" ht="12.75">
      <c r="H537" s="86">
        <f aca="true" t="shared" si="192" ref="H537:H551">H536+0.02</f>
        <v>9.719999999999882</v>
      </c>
      <c r="I537" s="87">
        <f t="shared" si="178"/>
        <v>0.9876662649262693</v>
      </c>
      <c r="J537" s="88">
        <f t="shared" si="188"/>
        <v>4</v>
      </c>
      <c r="K537" s="3">
        <f t="shared" si="183"/>
      </c>
      <c r="M537" s="101">
        <f t="shared" si="189"/>
        <v>4.5</v>
      </c>
      <c r="N537" s="101">
        <f t="shared" si="190"/>
        <v>-0.5</v>
      </c>
      <c r="O537" s="18">
        <f t="shared" si="191"/>
        <v>0.00197545156651735</v>
      </c>
      <c r="P537" s="1" t="str">
        <f t="shared" si="179"/>
        <v>Careful!</v>
      </c>
      <c r="S537" s="86">
        <f aca="true" t="shared" si="193" ref="S537:S551">S536+0.02</f>
        <v>9.719999999999882</v>
      </c>
      <c r="T537" s="87">
        <f t="shared" si="180"/>
        <v>0.9876662649262693</v>
      </c>
      <c r="U537" s="111">
        <f t="shared" si="184"/>
        <v>4.5</v>
      </c>
      <c r="V537" s="109">
        <f t="shared" si="185"/>
      </c>
      <c r="W537" s="106">
        <f t="shared" si="186"/>
        <v>4.463</v>
      </c>
      <c r="X537" s="86">
        <f t="shared" si="187"/>
        <v>-0.4630000000000001</v>
      </c>
      <c r="Y537" s="18">
        <f t="shared" si="181"/>
        <v>6.85842602301534E-05</v>
      </c>
      <c r="Z537" s="1" t="str">
        <f t="shared" si="182"/>
        <v> </v>
      </c>
    </row>
    <row r="538" spans="8:26" ht="12.75">
      <c r="H538" s="86">
        <f t="shared" si="192"/>
        <v>9.739999999999881</v>
      </c>
      <c r="I538" s="87">
        <f t="shared" si="178"/>
        <v>0.9885589568786103</v>
      </c>
      <c r="J538" s="88">
        <f t="shared" si="188"/>
        <v>4</v>
      </c>
      <c r="K538" s="3">
        <f t="shared" si="183"/>
      </c>
      <c r="M538" s="101">
        <f t="shared" si="189"/>
        <v>4.5</v>
      </c>
      <c r="N538" s="101">
        <f t="shared" si="190"/>
        <v>-0.5</v>
      </c>
      <c r="O538" s="18">
        <f t="shared" si="191"/>
        <v>0.0019404216314686806</v>
      </c>
      <c r="P538" s="1" t="str">
        <f t="shared" si="179"/>
        <v>Careful!</v>
      </c>
      <c r="S538" s="86">
        <f t="shared" si="193"/>
        <v>9.739999999999881</v>
      </c>
      <c r="T538" s="87">
        <f t="shared" si="180"/>
        <v>0.9885589568786103</v>
      </c>
      <c r="U538" s="111">
        <f t="shared" si="184"/>
        <v>4.5</v>
      </c>
      <c r="V538" s="109">
        <f t="shared" si="185"/>
      </c>
      <c r="W538" s="106">
        <f t="shared" si="186"/>
        <v>4.454</v>
      </c>
      <c r="X538" s="86">
        <f t="shared" si="187"/>
        <v>-0.45399999999999974</v>
      </c>
      <c r="Y538" s="18">
        <f t="shared" si="181"/>
        <v>8.724389862990733E-05</v>
      </c>
      <c r="Z538" s="1" t="str">
        <f t="shared" si="182"/>
        <v> </v>
      </c>
    </row>
    <row r="539" spans="8:26" ht="12.75">
      <c r="H539" s="86">
        <f t="shared" si="192"/>
        <v>9.75999999999988</v>
      </c>
      <c r="I539" s="87">
        <f t="shared" si="178"/>
        <v>0.9894498176666865</v>
      </c>
      <c r="J539" s="88">
        <f t="shared" si="188"/>
        <v>4</v>
      </c>
      <c r="K539" s="3">
        <f t="shared" si="183"/>
      </c>
      <c r="M539" s="101">
        <f t="shared" si="189"/>
        <v>4.4</v>
      </c>
      <c r="N539" s="101">
        <f t="shared" si="190"/>
        <v>-0.40000000000000036</v>
      </c>
      <c r="O539" s="18">
        <f t="shared" si="191"/>
        <v>0.0019053916964200113</v>
      </c>
      <c r="P539" s="1" t="str">
        <f t="shared" si="179"/>
        <v>Careful!</v>
      </c>
      <c r="S539" s="86">
        <f t="shared" si="193"/>
        <v>9.75999999999988</v>
      </c>
      <c r="T539" s="87">
        <f t="shared" si="180"/>
        <v>0.9894498176666865</v>
      </c>
      <c r="U539" s="111">
        <f t="shared" si="184"/>
        <v>4.5</v>
      </c>
      <c r="V539" s="109">
        <f t="shared" si="185"/>
      </c>
      <c r="W539" s="106">
        <f t="shared" si="186"/>
        <v>4.445</v>
      </c>
      <c r="X539" s="86">
        <f t="shared" si="187"/>
        <v>-0.4450000000000003</v>
      </c>
      <c r="Y539" s="18">
        <f t="shared" si="181"/>
        <v>0.00010590353702255584</v>
      </c>
      <c r="Z539" s="1" t="str">
        <f t="shared" si="182"/>
        <v> </v>
      </c>
    </row>
    <row r="540" spans="8:26" ht="12.75">
      <c r="H540" s="86">
        <f t="shared" si="192"/>
        <v>9.77999999999988</v>
      </c>
      <c r="I540" s="87">
        <f t="shared" si="178"/>
        <v>0.9903388547875961</v>
      </c>
      <c r="J540" s="88">
        <f t="shared" si="188"/>
        <v>4</v>
      </c>
      <c r="K540" s="3">
        <f t="shared" si="183"/>
      </c>
      <c r="M540" s="101">
        <f t="shared" si="189"/>
        <v>4.4</v>
      </c>
      <c r="N540" s="101">
        <f t="shared" si="190"/>
        <v>-0.40000000000000036</v>
      </c>
      <c r="O540" s="18">
        <f t="shared" si="191"/>
        <v>0.001870361761371342</v>
      </c>
      <c r="P540" s="1" t="str">
        <f t="shared" si="179"/>
        <v>Careful!</v>
      </c>
      <c r="S540" s="86">
        <f t="shared" si="193"/>
        <v>9.77999999999988</v>
      </c>
      <c r="T540" s="87">
        <f t="shared" si="180"/>
        <v>0.9903388547875961</v>
      </c>
      <c r="U540" s="111">
        <f t="shared" si="184"/>
        <v>4.5</v>
      </c>
      <c r="V540" s="109">
        <f t="shared" si="185"/>
      </c>
      <c r="W540" s="106">
        <f t="shared" si="186"/>
        <v>4.436</v>
      </c>
      <c r="X540" s="86">
        <f t="shared" si="187"/>
        <v>-0.43599999999999994</v>
      </c>
      <c r="Y540" s="18">
        <f t="shared" si="181"/>
        <v>0.0001245631754169807</v>
      </c>
      <c r="Z540" s="1" t="str">
        <f t="shared" si="182"/>
        <v> </v>
      </c>
    </row>
    <row r="541" spans="8:26" ht="12.75">
      <c r="H541" s="86">
        <f t="shared" si="192"/>
        <v>9.79999999999988</v>
      </c>
      <c r="I541" s="87">
        <f t="shared" si="178"/>
        <v>0.9912260756924895</v>
      </c>
      <c r="J541" s="88">
        <f t="shared" si="188"/>
        <v>4</v>
      </c>
      <c r="K541" s="3">
        <f t="shared" si="183"/>
      </c>
      <c r="M541" s="101">
        <f t="shared" si="189"/>
        <v>4.4</v>
      </c>
      <c r="N541" s="101">
        <f t="shared" si="190"/>
        <v>-0.40000000000000036</v>
      </c>
      <c r="O541" s="18">
        <f t="shared" si="191"/>
        <v>0.001835331826324449</v>
      </c>
      <c r="P541" s="1" t="str">
        <f t="shared" si="179"/>
        <v>Careful!</v>
      </c>
      <c r="S541" s="86">
        <f t="shared" si="193"/>
        <v>9.79999999999988</v>
      </c>
      <c r="T541" s="87">
        <f t="shared" si="180"/>
        <v>0.9912260756924895</v>
      </c>
      <c r="U541" s="111">
        <f t="shared" si="184"/>
        <v>4.5</v>
      </c>
      <c r="V541" s="109">
        <f t="shared" si="185"/>
      </c>
      <c r="W541" s="106">
        <f t="shared" si="186"/>
        <v>4.427</v>
      </c>
      <c r="X541" s="86">
        <f t="shared" si="187"/>
        <v>-0.4269999999999996</v>
      </c>
      <c r="Y541" s="18">
        <f t="shared" si="181"/>
        <v>0.00014322281381495827</v>
      </c>
      <c r="Z541" s="1" t="str">
        <f t="shared" si="182"/>
        <v> </v>
      </c>
    </row>
    <row r="542" spans="8:26" ht="12.75">
      <c r="H542" s="86">
        <f t="shared" si="192"/>
        <v>9.81999999999988</v>
      </c>
      <c r="I542" s="87">
        <f t="shared" si="178"/>
        <v>0.9921114877869444</v>
      </c>
      <c r="J542" s="88">
        <f t="shared" si="188"/>
        <v>4</v>
      </c>
      <c r="K542" s="3">
        <f t="shared" si="183"/>
      </c>
      <c r="M542" s="101">
        <f t="shared" si="189"/>
        <v>4.4</v>
      </c>
      <c r="N542" s="101">
        <f t="shared" si="190"/>
        <v>-0.40000000000000036</v>
      </c>
      <c r="O542" s="18">
        <f t="shared" si="191"/>
        <v>0.0018003018912757796</v>
      </c>
      <c r="P542" s="1" t="str">
        <f t="shared" si="179"/>
        <v>Careful!</v>
      </c>
      <c r="S542" s="86">
        <f t="shared" si="193"/>
        <v>9.81999999999988</v>
      </c>
      <c r="T542" s="87">
        <f t="shared" si="180"/>
        <v>0.9921114877869444</v>
      </c>
      <c r="U542" s="111">
        <f t="shared" si="184"/>
        <v>4.5</v>
      </c>
      <c r="V542" s="109">
        <f t="shared" si="185"/>
      </c>
      <c r="W542" s="106">
        <f t="shared" si="186"/>
        <v>4.418</v>
      </c>
      <c r="X542" s="86">
        <f t="shared" si="187"/>
        <v>-0.41800000000000015</v>
      </c>
      <c r="Y542" s="18">
        <f t="shared" si="181"/>
        <v>0.00016188245221293585</v>
      </c>
      <c r="Z542" s="1" t="str">
        <f t="shared" si="182"/>
        <v> </v>
      </c>
    </row>
    <row r="543" spans="8:26" ht="12.75">
      <c r="H543" s="86">
        <f t="shared" si="192"/>
        <v>9.839999999999879</v>
      </c>
      <c r="I543" s="87">
        <f t="shared" si="178"/>
        <v>0.9929950984313362</v>
      </c>
      <c r="J543" s="88">
        <f t="shared" si="188"/>
        <v>4</v>
      </c>
      <c r="K543" s="3">
        <f t="shared" si="183"/>
      </c>
      <c r="M543" s="101">
        <f t="shared" si="189"/>
        <v>4.4</v>
      </c>
      <c r="N543" s="101">
        <f t="shared" si="190"/>
        <v>-0.40000000000000036</v>
      </c>
      <c r="O543" s="18">
        <f t="shared" si="191"/>
        <v>0.0017652719562271102</v>
      </c>
      <c r="P543" s="1" t="str">
        <f t="shared" si="179"/>
        <v>Careful!</v>
      </c>
      <c r="S543" s="86">
        <f t="shared" si="193"/>
        <v>9.839999999999879</v>
      </c>
      <c r="T543" s="87">
        <f t="shared" si="180"/>
        <v>0.9929950984313362</v>
      </c>
      <c r="U543" s="111">
        <f t="shared" si="184"/>
        <v>4.5</v>
      </c>
      <c r="V543" s="109">
        <f t="shared" si="185"/>
      </c>
      <c r="W543" s="106">
        <f t="shared" si="186"/>
        <v>4.409</v>
      </c>
      <c r="X543" s="86">
        <f t="shared" si="187"/>
        <v>-0.4089999999999998</v>
      </c>
      <c r="Y543" s="18">
        <f t="shared" si="181"/>
        <v>0.000180542090603808</v>
      </c>
      <c r="Z543" s="1" t="str">
        <f t="shared" si="182"/>
        <v> </v>
      </c>
    </row>
    <row r="544" spans="8:26" ht="12.75">
      <c r="H544" s="86">
        <f t="shared" si="192"/>
        <v>9.859999999999879</v>
      </c>
      <c r="I544" s="87">
        <f t="shared" si="178"/>
        <v>0.9938769149412059</v>
      </c>
      <c r="J544" s="88">
        <f t="shared" si="188"/>
        <v>4</v>
      </c>
      <c r="K544" s="3">
        <f t="shared" si="183"/>
      </c>
      <c r="M544" s="101">
        <f t="shared" si="189"/>
        <v>4.4</v>
      </c>
      <c r="N544" s="101">
        <f t="shared" si="190"/>
        <v>-0.40000000000000036</v>
      </c>
      <c r="O544" s="18">
        <f t="shared" si="191"/>
        <v>0.0017302420211784408</v>
      </c>
      <c r="P544" s="1" t="str">
        <f t="shared" si="179"/>
        <v>Careful!</v>
      </c>
      <c r="S544" s="86">
        <f t="shared" si="193"/>
        <v>9.859999999999879</v>
      </c>
      <c r="T544" s="87">
        <f t="shared" si="180"/>
        <v>0.9938769149412059</v>
      </c>
      <c r="U544" s="111">
        <f t="shared" si="184"/>
        <v>4.5</v>
      </c>
      <c r="V544" s="109">
        <f t="shared" si="185"/>
      </c>
      <c r="W544" s="106">
        <f t="shared" si="186"/>
        <v>4.4</v>
      </c>
      <c r="X544" s="86">
        <f t="shared" si="187"/>
        <v>-0.40000000000000036</v>
      </c>
      <c r="Y544" s="18">
        <f t="shared" si="181"/>
        <v>0.00019920172900356192</v>
      </c>
      <c r="Z544" s="1" t="str">
        <f t="shared" si="182"/>
        <v> </v>
      </c>
    </row>
    <row r="545" spans="8:26" ht="12.75">
      <c r="H545" s="86">
        <f t="shared" si="192"/>
        <v>9.879999999999878</v>
      </c>
      <c r="I545" s="87">
        <f t="shared" si="178"/>
        <v>0.9947569445876228</v>
      </c>
      <c r="J545" s="88">
        <f t="shared" si="188"/>
        <v>4</v>
      </c>
      <c r="K545" s="3">
        <f t="shared" si="183"/>
      </c>
      <c r="M545" s="101">
        <f t="shared" si="189"/>
        <v>4.4</v>
      </c>
      <c r="N545" s="101">
        <f t="shared" si="190"/>
        <v>-0.40000000000000036</v>
      </c>
      <c r="O545" s="18">
        <f t="shared" si="191"/>
        <v>0.0016952120861333242</v>
      </c>
      <c r="P545" s="1" t="str">
        <f t="shared" si="179"/>
        <v>Careful!</v>
      </c>
      <c r="S545" s="86">
        <f t="shared" si="193"/>
        <v>9.879999999999878</v>
      </c>
      <c r="T545" s="87">
        <f t="shared" si="180"/>
        <v>0.9947569445876228</v>
      </c>
      <c r="U545" s="111">
        <f t="shared" si="184"/>
        <v>4.5</v>
      </c>
      <c r="V545" s="109">
        <f t="shared" si="185"/>
      </c>
      <c r="W545" s="106">
        <f t="shared" si="186"/>
        <v>4.391</v>
      </c>
      <c r="X545" s="86">
        <f t="shared" si="187"/>
        <v>-0.391</v>
      </c>
      <c r="Y545" s="18">
        <f t="shared" si="181"/>
        <v>0.00021786136739621043</v>
      </c>
      <c r="Z545" s="1" t="str">
        <f t="shared" si="182"/>
        <v> </v>
      </c>
    </row>
    <row r="546" spans="8:26" ht="12.75">
      <c r="H546" s="86">
        <f t="shared" si="192"/>
        <v>9.899999999999878</v>
      </c>
      <c r="I546" s="87">
        <f t="shared" si="178"/>
        <v>0.9956351945975446</v>
      </c>
      <c r="J546" s="88">
        <f t="shared" si="188"/>
        <v>4</v>
      </c>
      <c r="K546" s="3">
        <f t="shared" si="183"/>
      </c>
      <c r="M546" s="101">
        <f t="shared" si="189"/>
        <v>4.4</v>
      </c>
      <c r="N546" s="101">
        <f t="shared" si="190"/>
        <v>-0.40000000000000036</v>
      </c>
      <c r="O546" s="18">
        <f t="shared" si="191"/>
        <v>0.0016601821510828785</v>
      </c>
      <c r="P546" s="1" t="str">
        <f t="shared" si="179"/>
        <v>Careful!</v>
      </c>
      <c r="S546" s="86">
        <f t="shared" si="193"/>
        <v>9.899999999999878</v>
      </c>
      <c r="T546" s="87">
        <f t="shared" si="180"/>
        <v>0.9956351945975446</v>
      </c>
      <c r="U546" s="111">
        <f t="shared" si="184"/>
        <v>4.5</v>
      </c>
      <c r="V546" s="109">
        <f t="shared" si="185"/>
      </c>
      <c r="W546" s="106">
        <f t="shared" si="186"/>
        <v>4.382</v>
      </c>
      <c r="X546" s="86">
        <f t="shared" si="187"/>
        <v>-0.3819999999999997</v>
      </c>
      <c r="Y546" s="18">
        <f t="shared" si="181"/>
        <v>0.00023652100579241164</v>
      </c>
      <c r="Z546" s="1" t="str">
        <f t="shared" si="182"/>
        <v> </v>
      </c>
    </row>
    <row r="547" spans="8:26" ht="12.75">
      <c r="H547" s="86">
        <f t="shared" si="192"/>
        <v>9.919999999999877</v>
      </c>
      <c r="I547" s="87">
        <f t="shared" si="178"/>
        <v>0.9965116721541732</v>
      </c>
      <c r="J547" s="88">
        <f t="shared" si="188"/>
        <v>4</v>
      </c>
      <c r="K547" s="3">
        <f t="shared" si="183"/>
      </c>
      <c r="M547" s="101">
        <f t="shared" si="189"/>
        <v>4.4</v>
      </c>
      <c r="N547" s="101">
        <f t="shared" si="190"/>
        <v>-0.40000000000000036</v>
      </c>
      <c r="O547" s="18">
        <f t="shared" si="191"/>
        <v>0.0016251522160359855</v>
      </c>
      <c r="P547" s="1" t="str">
        <f t="shared" si="179"/>
        <v>Careful!</v>
      </c>
      <c r="S547" s="86">
        <f t="shared" si="193"/>
        <v>9.919999999999877</v>
      </c>
      <c r="T547" s="87">
        <f t="shared" si="180"/>
        <v>0.9965116721541732</v>
      </c>
      <c r="U547" s="111">
        <f t="shared" si="184"/>
        <v>4.5</v>
      </c>
      <c r="V547" s="109">
        <f t="shared" si="185"/>
      </c>
      <c r="W547" s="106">
        <f t="shared" si="186"/>
        <v>4.374</v>
      </c>
      <c r="X547" s="86">
        <f t="shared" si="187"/>
        <v>-0.37399999999999967</v>
      </c>
      <c r="Y547" s="18">
        <f t="shared" si="181"/>
        <v>0.00025518064418861286</v>
      </c>
      <c r="Z547" s="1" t="str">
        <f t="shared" si="182"/>
        <v> </v>
      </c>
    </row>
    <row r="548" spans="8:26" ht="12.75">
      <c r="H548" s="86">
        <f t="shared" si="192"/>
        <v>9.939999999999877</v>
      </c>
      <c r="I548" s="87">
        <f t="shared" si="178"/>
        <v>0.997386384397308</v>
      </c>
      <c r="J548" s="88">
        <f t="shared" si="188"/>
        <v>4</v>
      </c>
      <c r="K548" s="3">
        <f t="shared" si="183"/>
      </c>
      <c r="M548" s="101">
        <f t="shared" si="189"/>
        <v>4.4</v>
      </c>
      <c r="N548" s="101">
        <f t="shared" si="190"/>
        <v>-0.40000000000000036</v>
      </c>
      <c r="O548" s="18">
        <f t="shared" si="191"/>
        <v>0.0015901222809855398</v>
      </c>
      <c r="P548" s="1" t="str">
        <f t="shared" si="179"/>
        <v>Careful!</v>
      </c>
      <c r="S548" s="86">
        <f t="shared" si="193"/>
        <v>9.939999999999877</v>
      </c>
      <c r="T548" s="87">
        <f t="shared" si="180"/>
        <v>0.997386384397308</v>
      </c>
      <c r="U548" s="111">
        <f t="shared" si="184"/>
        <v>4.5</v>
      </c>
      <c r="V548" s="109">
        <f t="shared" si="185"/>
      </c>
      <c r="W548" s="106">
        <f t="shared" si="186"/>
        <v>4.365</v>
      </c>
      <c r="X548" s="86">
        <f t="shared" si="187"/>
        <v>-0.3650000000000002</v>
      </c>
      <c r="Y548" s="18">
        <f t="shared" si="181"/>
        <v>0.00027384028258659043</v>
      </c>
      <c r="Z548" s="1" t="str">
        <f t="shared" si="182"/>
        <v> </v>
      </c>
    </row>
    <row r="549" spans="8:26" ht="12.75">
      <c r="H549" s="86">
        <f t="shared" si="192"/>
        <v>9.959999999999877</v>
      </c>
      <c r="I549" s="87">
        <f t="shared" si="178"/>
        <v>0.9982593384236933</v>
      </c>
      <c r="J549" s="88">
        <f t="shared" si="188"/>
        <v>4</v>
      </c>
      <c r="K549" s="3">
        <f t="shared" si="183"/>
      </c>
      <c r="M549" s="101">
        <f t="shared" si="189"/>
        <v>4.4</v>
      </c>
      <c r="N549" s="101">
        <f t="shared" si="190"/>
        <v>-0.40000000000000036</v>
      </c>
      <c r="O549" s="18">
        <f t="shared" si="191"/>
        <v>0.0015550923459386468</v>
      </c>
      <c r="P549" s="1" t="str">
        <f t="shared" si="179"/>
        <v>Careful!</v>
      </c>
      <c r="S549" s="86">
        <f t="shared" si="193"/>
        <v>9.959999999999877</v>
      </c>
      <c r="T549" s="87">
        <f t="shared" si="180"/>
        <v>0.9982593384236933</v>
      </c>
      <c r="U549" s="111">
        <f t="shared" si="184"/>
        <v>4.5</v>
      </c>
      <c r="V549" s="109">
        <f t="shared" si="185"/>
      </c>
      <c r="W549" s="106">
        <f t="shared" si="186"/>
        <v>4.356</v>
      </c>
      <c r="X549" s="86">
        <f t="shared" si="187"/>
        <v>-0.35599999999999987</v>
      </c>
      <c r="Y549" s="18">
        <f t="shared" si="181"/>
        <v>0.00029249992097923894</v>
      </c>
      <c r="Z549" s="1" t="str">
        <f t="shared" si="182"/>
        <v> </v>
      </c>
    </row>
    <row r="550" spans="8:26" ht="12.75">
      <c r="H550" s="86">
        <f t="shared" si="192"/>
        <v>9.979999999999876</v>
      </c>
      <c r="I550" s="87">
        <f t="shared" si="178"/>
        <v>0.9991305412873657</v>
      </c>
      <c r="J550" s="88">
        <f t="shared" si="188"/>
        <v>4</v>
      </c>
      <c r="K550" s="3">
        <f t="shared" si="183"/>
      </c>
      <c r="M550" s="101">
        <f t="shared" si="189"/>
        <v>4.3</v>
      </c>
      <c r="N550" s="101">
        <f t="shared" si="190"/>
        <v>-0.2999999999999998</v>
      </c>
      <c r="O550" s="18">
        <f t="shared" si="191"/>
        <v>0.001520062410888201</v>
      </c>
      <c r="P550" s="1" t="str">
        <f t="shared" si="179"/>
        <v>Careful!</v>
      </c>
      <c r="S550" s="86">
        <f t="shared" si="193"/>
        <v>9.979999999999876</v>
      </c>
      <c r="T550" s="87">
        <f t="shared" si="180"/>
        <v>0.9991305412873657</v>
      </c>
      <c r="U550" s="111">
        <f t="shared" si="184"/>
        <v>4.5</v>
      </c>
      <c r="V550" s="109">
        <f t="shared" si="185"/>
      </c>
      <c r="W550" s="106">
        <f t="shared" si="186"/>
        <v>4.347</v>
      </c>
      <c r="X550" s="86">
        <f t="shared" si="187"/>
        <v>-0.3470000000000004</v>
      </c>
      <c r="Y550" s="18">
        <f t="shared" si="181"/>
        <v>0.0003111595593736638</v>
      </c>
      <c r="Z550" s="1" t="str">
        <f t="shared" si="182"/>
        <v> </v>
      </c>
    </row>
    <row r="551" spans="8:26" ht="12.75">
      <c r="H551" s="86">
        <f t="shared" si="192"/>
        <v>9.999999999999876</v>
      </c>
      <c r="I551" s="87">
        <f t="shared" si="178"/>
        <v>0.9999999999999946</v>
      </c>
      <c r="J551" s="88">
        <f t="shared" si="188"/>
        <v>-5000</v>
      </c>
      <c r="K551" s="3" t="str">
        <f t="shared" si="183"/>
        <v>Yes</v>
      </c>
      <c r="M551" s="101">
        <f t="shared" si="189"/>
        <v>-5000</v>
      </c>
      <c r="N551" s="101">
        <f t="shared" si="190"/>
        <v>0</v>
      </c>
      <c r="O551" s="18">
        <f t="shared" si="191"/>
        <v>8.896981545697926</v>
      </c>
      <c r="P551" s="1" t="str">
        <f t="shared" si="179"/>
        <v>Careful!</v>
      </c>
      <c r="S551" s="86">
        <f t="shared" si="193"/>
        <v>9.999999999999876</v>
      </c>
      <c r="T551" s="87">
        <f t="shared" si="180"/>
        <v>0.9999999999999946</v>
      </c>
      <c r="U551" s="111">
        <f t="shared" si="184"/>
        <v>-5000</v>
      </c>
      <c r="V551" s="109" t="str">
        <f t="shared" si="185"/>
        <v>Yes</v>
      </c>
      <c r="W551" s="106">
        <f t="shared" si="186"/>
        <v>-5000</v>
      </c>
      <c r="X551" s="86">
        <f t="shared" si="187"/>
        <v>0</v>
      </c>
      <c r="Y551" s="18">
        <f t="shared" si="181"/>
        <v>-6.460866107664167</v>
      </c>
      <c r="Z551" s="1" t="str">
        <f t="shared" si="182"/>
        <v> </v>
      </c>
    </row>
    <row r="552" spans="13:26" ht="12.75">
      <c r="M552" s="101">
        <f>ROUND(-100000*(I552-I553)/10,1)</f>
        <v>0</v>
      </c>
      <c r="S552" s="86"/>
      <c r="T552" s="87"/>
      <c r="U552" s="88"/>
      <c r="V552" s="3"/>
      <c r="W552" s="101">
        <f>ROUND(-100000*(T552-T553)/10,1)</f>
        <v>0</v>
      </c>
      <c r="X552" s="102"/>
      <c r="Y552" s="18"/>
      <c r="Z552" s="1"/>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B1:AH52"/>
  <sheetViews>
    <sheetView workbookViewId="0" topLeftCell="A16">
      <selection activeCell="B3" sqref="B3:E48"/>
    </sheetView>
  </sheetViews>
  <sheetFormatPr defaultColWidth="9.140625" defaultRowHeight="12.75"/>
  <cols>
    <col min="1" max="1" width="13.140625" style="0" customWidth="1"/>
    <col min="2" max="2" width="5.57421875" style="0" bestFit="1" customWidth="1"/>
    <col min="3" max="3" width="6.140625" style="0" bestFit="1" customWidth="1"/>
    <col min="4" max="8" width="5.7109375" style="0" bestFit="1" customWidth="1"/>
    <col min="9" max="10" width="6.57421875" style="0" bestFit="1" customWidth="1"/>
    <col min="11" max="11" width="6.140625" style="0" bestFit="1" customWidth="1"/>
    <col min="12" max="13" width="5.57421875" style="0" bestFit="1" customWidth="1"/>
    <col min="14" max="14" width="4.28125" style="0" customWidth="1"/>
    <col min="15" max="15" width="3.140625" style="24" bestFit="1" customWidth="1"/>
    <col min="16" max="16" width="4.8515625" style="18" bestFit="1" customWidth="1"/>
    <col min="17" max="17" width="3.421875" style="24" bestFit="1" customWidth="1"/>
    <col min="18" max="18" width="4.8515625" style="18" customWidth="1"/>
    <col min="19" max="19" width="3.421875" style="24" bestFit="1" customWidth="1"/>
    <col min="20" max="20" width="4.8515625" style="18" customWidth="1"/>
    <col min="21" max="21" width="3.421875" style="24" bestFit="1" customWidth="1"/>
    <col min="22" max="22" width="4.8515625" style="18" customWidth="1"/>
    <col min="23" max="23" width="3.421875" style="24" bestFit="1" customWidth="1"/>
    <col min="24" max="24" width="4.8515625" style="18" customWidth="1"/>
    <col min="25" max="25" width="3.421875" style="24" bestFit="1" customWidth="1"/>
    <col min="26" max="26" width="4.8515625" style="18" customWidth="1"/>
    <col min="27" max="27" width="3.421875" style="24" bestFit="1" customWidth="1"/>
    <col min="28" max="28" width="4.8515625" style="18" customWidth="1"/>
    <col min="29" max="29" width="3.421875" style="24" bestFit="1" customWidth="1"/>
    <col min="30" max="30" width="4.8515625" style="18" customWidth="1"/>
    <col min="31" max="31" width="3.421875" style="24" bestFit="1" customWidth="1"/>
    <col min="32" max="32" width="4.8515625" style="18" customWidth="1"/>
    <col min="33" max="33" width="3.8515625" style="24" bestFit="1" customWidth="1"/>
    <col min="34" max="34" width="4.8515625" style="18" customWidth="1"/>
  </cols>
  <sheetData>
    <row r="1" spans="15:34" ht="11.25" customHeight="1" thickBot="1">
      <c r="O1" s="27" t="s">
        <v>13</v>
      </c>
      <c r="P1" s="28" t="s">
        <v>14</v>
      </c>
      <c r="Q1" s="29" t="s">
        <v>13</v>
      </c>
      <c r="R1" s="28" t="s">
        <v>14</v>
      </c>
      <c r="S1" s="29" t="s">
        <v>13</v>
      </c>
      <c r="T1" s="28" t="s">
        <v>14</v>
      </c>
      <c r="U1" s="29" t="s">
        <v>13</v>
      </c>
      <c r="V1" s="28" t="s">
        <v>14</v>
      </c>
      <c r="W1" s="29" t="s">
        <v>13</v>
      </c>
      <c r="X1" s="28" t="s">
        <v>14</v>
      </c>
      <c r="Y1" s="29" t="s">
        <v>13</v>
      </c>
      <c r="Z1" s="28" t="s">
        <v>14</v>
      </c>
      <c r="AA1" s="29" t="s">
        <v>13</v>
      </c>
      <c r="AB1" s="28" t="s">
        <v>14</v>
      </c>
      <c r="AC1" s="29" t="s">
        <v>13</v>
      </c>
      <c r="AD1" s="28" t="s">
        <v>14</v>
      </c>
      <c r="AE1" s="29" t="s">
        <v>13</v>
      </c>
      <c r="AF1" s="28" t="s">
        <v>14</v>
      </c>
      <c r="AG1" s="29" t="s">
        <v>13</v>
      </c>
      <c r="AH1" s="30" t="s">
        <v>14</v>
      </c>
    </row>
    <row r="2" spans="2:34" ht="11.25" customHeight="1" thickBot="1">
      <c r="B2" s="4" t="s">
        <v>0</v>
      </c>
      <c r="C2" s="5" t="s">
        <v>1</v>
      </c>
      <c r="D2" s="5" t="s">
        <v>2</v>
      </c>
      <c r="E2" s="5" t="s">
        <v>7</v>
      </c>
      <c r="F2" s="5" t="s">
        <v>3</v>
      </c>
      <c r="G2" s="5" t="s">
        <v>8</v>
      </c>
      <c r="H2" s="5" t="s">
        <v>4</v>
      </c>
      <c r="I2" s="6" t="s">
        <v>9</v>
      </c>
      <c r="J2" s="6" t="s">
        <v>5</v>
      </c>
      <c r="K2" s="6" t="s">
        <v>10</v>
      </c>
      <c r="L2" s="6" t="s">
        <v>1</v>
      </c>
      <c r="M2" s="7" t="s">
        <v>0</v>
      </c>
      <c r="O2" s="23">
        <v>1</v>
      </c>
      <c r="P2" s="20">
        <f>LOG(O2)</f>
        <v>0</v>
      </c>
      <c r="Q2" s="25">
        <v>1.5</v>
      </c>
      <c r="R2" s="20">
        <f>LOG(Q2)</f>
        <v>0.17609125905568124</v>
      </c>
      <c r="S2" s="25">
        <f>Q52</f>
        <v>2.0000000000000004</v>
      </c>
      <c r="T2" s="20">
        <f>LOG(S2)</f>
        <v>0.3010299956639813</v>
      </c>
      <c r="U2" s="25">
        <f>S52</f>
        <v>3.0000000000000013</v>
      </c>
      <c r="V2" s="20">
        <f>LOG(U2)</f>
        <v>0.47712125471966266</v>
      </c>
      <c r="W2" s="25">
        <f>U52</f>
        <v>4.000000000000002</v>
      </c>
      <c r="X2" s="20">
        <f>LOG(W2)</f>
        <v>0.6020599913279626</v>
      </c>
      <c r="Y2" s="25">
        <f>W52</f>
        <v>4.9999999999999805</v>
      </c>
      <c r="Z2" s="20">
        <f>LOG(Y2)</f>
        <v>0.6989700043360171</v>
      </c>
      <c r="AA2" s="25">
        <f>Y52</f>
        <v>5.999999999999959</v>
      </c>
      <c r="AB2" s="20">
        <f>LOG(AA2)</f>
        <v>0.7781512503836406</v>
      </c>
      <c r="AC2" s="25">
        <f>AA52</f>
        <v>6.999999999999938</v>
      </c>
      <c r="AD2" s="20">
        <f aca="true" t="shared" si="0" ref="AD2:AD33">LOG(AC2)</f>
        <v>0.8450980400142529</v>
      </c>
      <c r="AE2" s="25">
        <f>AC52</f>
        <v>7.9999999999999165</v>
      </c>
      <c r="AF2" s="20">
        <f aca="true" t="shared" si="1" ref="AF2:AF33">LOG(AE2)</f>
        <v>0.9030899869919391</v>
      </c>
      <c r="AG2" s="25">
        <f>AE52</f>
        <v>8.999999999999895</v>
      </c>
      <c r="AH2" s="20">
        <f aca="true" t="shared" si="2" ref="AH2:AH33">LOG(AG2)</f>
        <v>0.9542425094393198</v>
      </c>
    </row>
    <row r="3" spans="2:34" ht="9.75" customHeight="1">
      <c r="B3" s="8">
        <v>0</v>
      </c>
      <c r="C3" s="31">
        <f>RADIANS(B3)</f>
        <v>0</v>
      </c>
      <c r="D3" s="9">
        <f>SIN(C3)</f>
        <v>0</v>
      </c>
      <c r="E3" s="10" t="s">
        <v>12</v>
      </c>
      <c r="F3" s="39">
        <f>COS(C3)</f>
        <v>1</v>
      </c>
      <c r="G3" s="31">
        <f>-1*LOG(F3)</f>
        <v>0</v>
      </c>
      <c r="H3" s="9">
        <f>TAN(C3)</f>
        <v>0</v>
      </c>
      <c r="I3" s="10" t="s">
        <v>11</v>
      </c>
      <c r="J3" s="41" t="s">
        <v>6</v>
      </c>
      <c r="K3" s="42" t="s">
        <v>6</v>
      </c>
      <c r="L3" s="9">
        <f>RADIANS(M3)</f>
        <v>1.5707963267948966</v>
      </c>
      <c r="M3" s="11">
        <v>90</v>
      </c>
      <c r="O3" s="23">
        <f aca="true" t="shared" si="3" ref="O3:O34">O2+0.01</f>
        <v>1.01</v>
      </c>
      <c r="P3" s="19">
        <f aca="true" t="shared" si="4" ref="P3:P52">LOG(O3)</f>
        <v>0.004321373782642578</v>
      </c>
      <c r="Q3" s="23">
        <f aca="true" t="shared" si="5" ref="Q3:Q34">Q2+0.01</f>
        <v>1.51</v>
      </c>
      <c r="R3" s="19">
        <f aca="true" t="shared" si="6" ref="R3:R52">LOG(Q3)</f>
        <v>0.17897694729316943</v>
      </c>
      <c r="S3" s="23">
        <f aca="true" t="shared" si="7" ref="S3:S34">S2+0.02</f>
        <v>2.0200000000000005</v>
      </c>
      <c r="T3" s="19">
        <f aca="true" t="shared" si="8" ref="T3:T52">LOG(S3)</f>
        <v>0.3053513694466239</v>
      </c>
      <c r="U3" s="23">
        <f aca="true" t="shared" si="9" ref="U3:U34">U2+0.02</f>
        <v>3.0200000000000014</v>
      </c>
      <c r="V3" s="19">
        <f aca="true" t="shared" si="10" ref="V3:V52">LOG(U3)</f>
        <v>0.48000694295715085</v>
      </c>
      <c r="W3" s="23">
        <f aca="true" t="shared" si="11" ref="W3:W34">W2+0.02</f>
        <v>4.020000000000001</v>
      </c>
      <c r="X3" s="19">
        <f aca="true" t="shared" si="12" ref="X3:X52">LOG(W3)</f>
        <v>0.6042260530844702</v>
      </c>
      <c r="Y3" s="23">
        <f aca="true" t="shared" si="13" ref="Y3:Y34">Y2+0.02</f>
        <v>5.01999999999998</v>
      </c>
      <c r="Z3" s="19">
        <f aca="true" t="shared" si="14" ref="Z3:AB52">LOG(Y3)</f>
        <v>0.7007037171450176</v>
      </c>
      <c r="AA3" s="23">
        <f aca="true" t="shared" si="15" ref="AA3:AA34">AA2+0.02</f>
        <v>6.019999999999959</v>
      </c>
      <c r="AB3" s="19">
        <f t="shared" si="14"/>
        <v>0.7795964912578216</v>
      </c>
      <c r="AC3" s="23">
        <f aca="true" t="shared" si="16" ref="AC3:AC13">AC2+0.02</f>
        <v>7.019999999999937</v>
      </c>
      <c r="AD3" s="19">
        <f t="shared" si="0"/>
        <v>0.8463371121298014</v>
      </c>
      <c r="AE3" s="23">
        <f>AE2+0.02</f>
        <v>8.019999999999916</v>
      </c>
      <c r="AF3" s="19">
        <f t="shared" si="1"/>
        <v>0.904174368284159</v>
      </c>
      <c r="AG3" s="23">
        <f>AG2+0.02</f>
        <v>9.019999999999895</v>
      </c>
      <c r="AH3" s="20">
        <f t="shared" si="2"/>
        <v>0.9552065375419366</v>
      </c>
    </row>
    <row r="4" spans="2:34" ht="9.75" customHeight="1">
      <c r="B4" s="8">
        <f>B3+1</f>
        <v>1</v>
      </c>
      <c r="C4" s="31">
        <f aca="true" t="shared" si="17" ref="C4:C48">RADIANS(B4)</f>
        <v>0.017453292519943295</v>
      </c>
      <c r="D4" s="9">
        <f aca="true" t="shared" si="18" ref="D4:D48">SIN(C4)</f>
        <v>0.01745240643728351</v>
      </c>
      <c r="E4" s="9">
        <f>-1*LOG(D4)</f>
        <v>1.7581446815771438</v>
      </c>
      <c r="F4" s="39">
        <f aca="true" t="shared" si="19" ref="F4:F48">COS(C4)</f>
        <v>0.9998476951563913</v>
      </c>
      <c r="G4" s="31">
        <f>-1*LOG(F4)</f>
        <v>6.615019077152172E-05</v>
      </c>
      <c r="H4" s="9">
        <f aca="true" t="shared" si="20" ref="H4:H48">TAN(C4)</f>
        <v>0.017455064928217585</v>
      </c>
      <c r="I4" s="9">
        <f>-1*LOG(H4)</f>
        <v>1.7580785313863723</v>
      </c>
      <c r="J4" s="39">
        <f aca="true" t="shared" si="21" ref="J4:J48">1/TAN(C4)</f>
        <v>57.28996163075943</v>
      </c>
      <c r="K4" s="31">
        <f>LOG(J4)</f>
        <v>1.7580785313863723</v>
      </c>
      <c r="L4" s="9">
        <f aca="true" t="shared" si="22" ref="L4:L48">RADIANS(M4)</f>
        <v>1.5533430342749532</v>
      </c>
      <c r="M4" s="11">
        <f>M3-1</f>
        <v>89</v>
      </c>
      <c r="O4" s="23">
        <f t="shared" si="3"/>
        <v>1.02</v>
      </c>
      <c r="P4" s="19">
        <f t="shared" si="4"/>
        <v>0.00860017176191757</v>
      </c>
      <c r="Q4" s="23">
        <f t="shared" si="5"/>
        <v>1.52</v>
      </c>
      <c r="R4" s="19">
        <f t="shared" si="6"/>
        <v>0.18184358794477254</v>
      </c>
      <c r="S4" s="23">
        <f t="shared" si="7"/>
        <v>2.0400000000000005</v>
      </c>
      <c r="T4" s="19">
        <f t="shared" si="8"/>
        <v>0.3096301674258989</v>
      </c>
      <c r="U4" s="23">
        <f t="shared" si="9"/>
        <v>3.0400000000000014</v>
      </c>
      <c r="V4" s="19">
        <f t="shared" si="10"/>
        <v>0.48287358360875393</v>
      </c>
      <c r="W4" s="23">
        <f t="shared" si="11"/>
        <v>4.040000000000001</v>
      </c>
      <c r="X4" s="19">
        <f t="shared" si="12"/>
        <v>0.606381365110605</v>
      </c>
      <c r="Y4" s="23">
        <f t="shared" si="13"/>
        <v>5.03999999999998</v>
      </c>
      <c r="Z4" s="19">
        <f t="shared" si="14"/>
        <v>0.7024305364455236</v>
      </c>
      <c r="AA4" s="23">
        <f t="shared" si="15"/>
        <v>6.039999999999958</v>
      </c>
      <c r="AB4" s="19">
        <f t="shared" si="14"/>
        <v>0.7810369386211288</v>
      </c>
      <c r="AC4" s="23">
        <f t="shared" si="16"/>
        <v>7.039999999999937</v>
      </c>
      <c r="AD4" s="19">
        <f t="shared" si="0"/>
        <v>0.8475726591421083</v>
      </c>
      <c r="AE4" s="23">
        <f aca="true" t="shared" si="23" ref="AE4:AE52">AE3+0.02</f>
        <v>8.039999999999916</v>
      </c>
      <c r="AF4" s="19">
        <f t="shared" si="1"/>
        <v>0.9052560487484467</v>
      </c>
      <c r="AG4" s="23">
        <f aca="true" t="shared" si="24" ref="AG4:AG52">AG3+0.02</f>
        <v>9.039999999999894</v>
      </c>
      <c r="AH4" s="20">
        <f t="shared" si="2"/>
        <v>0.9561684304753583</v>
      </c>
    </row>
    <row r="5" spans="2:34" ht="9.75" customHeight="1">
      <c r="B5" s="8">
        <f aca="true" t="shared" si="25" ref="B5:B48">B4+1</f>
        <v>2</v>
      </c>
      <c r="C5" s="31">
        <f t="shared" si="17"/>
        <v>0.03490658503988659</v>
      </c>
      <c r="D5" s="9">
        <f t="shared" si="18"/>
        <v>0.03489949670250097</v>
      </c>
      <c r="E5" s="9">
        <f aca="true" t="shared" si="26" ref="E5:E48">-1*LOG(D5)</f>
        <v>1.4571808361039342</v>
      </c>
      <c r="F5" s="39">
        <f t="shared" si="19"/>
        <v>0.9993908270190958</v>
      </c>
      <c r="G5" s="31">
        <f aca="true" t="shared" si="27" ref="G5:G48">-1*LOG(F5)</f>
        <v>0.0002646410784149058</v>
      </c>
      <c r="H5" s="9">
        <f t="shared" si="20"/>
        <v>0.03492076949174773</v>
      </c>
      <c r="I5" s="9">
        <f aca="true" t="shared" si="28" ref="I5:I48">-1*LOG(H5)</f>
        <v>1.4569161950255192</v>
      </c>
      <c r="J5" s="39">
        <f t="shared" si="21"/>
        <v>28.636253282915604</v>
      </c>
      <c r="K5" s="31">
        <f aca="true" t="shared" si="29" ref="K5:K48">LOG(J5)</f>
        <v>1.4569161950255192</v>
      </c>
      <c r="L5" s="9">
        <f t="shared" si="22"/>
        <v>1.53588974175501</v>
      </c>
      <c r="M5" s="11">
        <f aca="true" t="shared" si="30" ref="M5:M48">M4-1</f>
        <v>88</v>
      </c>
      <c r="O5" s="23">
        <f t="shared" si="3"/>
        <v>1.03</v>
      </c>
      <c r="P5" s="19">
        <f t="shared" si="4"/>
        <v>0.012837224705172217</v>
      </c>
      <c r="Q5" s="23">
        <f t="shared" si="5"/>
        <v>1.53</v>
      </c>
      <c r="R5" s="19">
        <f t="shared" si="6"/>
        <v>0.1846914308175988</v>
      </c>
      <c r="S5" s="23">
        <f t="shared" si="7"/>
        <v>2.0600000000000005</v>
      </c>
      <c r="T5" s="19">
        <f t="shared" si="8"/>
        <v>0.3138672203691535</v>
      </c>
      <c r="U5" s="23">
        <f t="shared" si="9"/>
        <v>3.0600000000000014</v>
      </c>
      <c r="V5" s="19">
        <f t="shared" si="10"/>
        <v>0.4857214264815802</v>
      </c>
      <c r="W5" s="23">
        <f t="shared" si="11"/>
        <v>4.0600000000000005</v>
      </c>
      <c r="X5" s="19">
        <f t="shared" si="12"/>
        <v>0.6085260335771941</v>
      </c>
      <c r="Y5" s="23">
        <f t="shared" si="13"/>
        <v>5.059999999999979</v>
      </c>
      <c r="Z5" s="19">
        <f t="shared" si="14"/>
        <v>0.7041505168397973</v>
      </c>
      <c r="AA5" s="23">
        <f t="shared" si="15"/>
        <v>6.059999999999958</v>
      </c>
      <c r="AB5" s="19">
        <f t="shared" si="14"/>
        <v>0.7824726241662832</v>
      </c>
      <c r="AC5" s="23">
        <f t="shared" si="16"/>
        <v>7.0599999999999365</v>
      </c>
      <c r="AD5" s="19">
        <f t="shared" si="0"/>
        <v>0.8488047010517998</v>
      </c>
      <c r="AE5" s="23">
        <f t="shared" si="23"/>
        <v>8.059999999999915</v>
      </c>
      <c r="AF5" s="19">
        <f t="shared" si="1"/>
        <v>0.9063350418050861</v>
      </c>
      <c r="AG5" s="23">
        <f t="shared" si="24"/>
        <v>9.059999999999894</v>
      </c>
      <c r="AH5" s="20">
        <f t="shared" si="2"/>
        <v>0.957128197676808</v>
      </c>
    </row>
    <row r="6" spans="2:34" ht="9.75" customHeight="1">
      <c r="B6" s="8">
        <f t="shared" si="25"/>
        <v>3</v>
      </c>
      <c r="C6" s="31">
        <f t="shared" si="17"/>
        <v>0.05235987755982989</v>
      </c>
      <c r="D6" s="9">
        <f t="shared" si="18"/>
        <v>0.052335956242943835</v>
      </c>
      <c r="E6" s="9">
        <f t="shared" si="26"/>
        <v>1.281199836323954</v>
      </c>
      <c r="F6" s="39">
        <f t="shared" si="19"/>
        <v>0.9986295347545738</v>
      </c>
      <c r="G6" s="31">
        <f t="shared" si="27"/>
        <v>0.0005955937072498928</v>
      </c>
      <c r="H6" s="9">
        <f t="shared" si="20"/>
        <v>0.05240777928304121</v>
      </c>
      <c r="I6" s="9">
        <f t="shared" si="28"/>
        <v>1.2806042426167041</v>
      </c>
      <c r="J6" s="39">
        <f t="shared" si="21"/>
        <v>19.081136687728208</v>
      </c>
      <c r="K6" s="31">
        <f t="shared" si="29"/>
        <v>1.2806042426167041</v>
      </c>
      <c r="L6" s="9">
        <f t="shared" si="22"/>
        <v>1.5184364492350666</v>
      </c>
      <c r="M6" s="11">
        <f t="shared" si="30"/>
        <v>87</v>
      </c>
      <c r="O6" s="23">
        <f t="shared" si="3"/>
        <v>1.04</v>
      </c>
      <c r="P6" s="19">
        <f t="shared" si="4"/>
        <v>0.01703333929878037</v>
      </c>
      <c r="Q6" s="23">
        <f t="shared" si="5"/>
        <v>1.54</v>
      </c>
      <c r="R6" s="19">
        <f t="shared" si="6"/>
        <v>0.18752072083646307</v>
      </c>
      <c r="S6" s="23">
        <f t="shared" si="7"/>
        <v>2.0800000000000005</v>
      </c>
      <c r="T6" s="19">
        <f t="shared" si="8"/>
        <v>0.3180633349627617</v>
      </c>
      <c r="U6" s="23">
        <f t="shared" si="9"/>
        <v>3.0800000000000014</v>
      </c>
      <c r="V6" s="19">
        <f t="shared" si="10"/>
        <v>0.48855071650044446</v>
      </c>
      <c r="W6" s="23">
        <f t="shared" si="11"/>
        <v>4.08</v>
      </c>
      <c r="X6" s="19">
        <f t="shared" si="12"/>
        <v>0.6106601630898799</v>
      </c>
      <c r="Y6" s="23">
        <f t="shared" si="13"/>
        <v>5.079999999999979</v>
      </c>
      <c r="Z6" s="19">
        <f t="shared" si="14"/>
        <v>0.7058637122839174</v>
      </c>
      <c r="AA6" s="23">
        <f t="shared" si="15"/>
        <v>6.079999999999957</v>
      </c>
      <c r="AB6" s="19">
        <f t="shared" si="14"/>
        <v>0.7839035792727319</v>
      </c>
      <c r="AC6" s="23">
        <f t="shared" si="16"/>
        <v>7.079999999999936</v>
      </c>
      <c r="AD6" s="19">
        <f t="shared" si="0"/>
        <v>0.8500332576897651</v>
      </c>
      <c r="AE6" s="23">
        <f t="shared" si="23"/>
        <v>8.079999999999915</v>
      </c>
      <c r="AF6" s="19">
        <f t="shared" si="1"/>
        <v>0.9074113607745816</v>
      </c>
      <c r="AG6" s="23">
        <f t="shared" si="24"/>
        <v>9.079999999999893</v>
      </c>
      <c r="AH6" s="20">
        <f t="shared" si="2"/>
        <v>0.95808584852108</v>
      </c>
    </row>
    <row r="7" spans="2:34" ht="9.75" customHeight="1">
      <c r="B7" s="8">
        <f t="shared" si="25"/>
        <v>4</v>
      </c>
      <c r="C7" s="31">
        <f t="shared" si="17"/>
        <v>0.06981317007977318</v>
      </c>
      <c r="D7" s="9">
        <f t="shared" si="18"/>
        <v>0.0697564737441253</v>
      </c>
      <c r="E7" s="9">
        <f t="shared" si="26"/>
        <v>1.1564154815183678</v>
      </c>
      <c r="F7" s="39">
        <f t="shared" si="19"/>
        <v>0.9975640502598242</v>
      </c>
      <c r="G7" s="31">
        <f t="shared" si="27"/>
        <v>0.0010592101460972971</v>
      </c>
      <c r="H7" s="9">
        <f t="shared" si="20"/>
        <v>0.06992681194351041</v>
      </c>
      <c r="I7" s="9">
        <f t="shared" si="28"/>
        <v>1.1553562713722705</v>
      </c>
      <c r="J7" s="39">
        <f t="shared" si="21"/>
        <v>14.300666256711928</v>
      </c>
      <c r="K7" s="31">
        <f t="shared" si="29"/>
        <v>1.1553562713722705</v>
      </c>
      <c r="L7" s="9">
        <f t="shared" si="22"/>
        <v>1.5009831567151235</v>
      </c>
      <c r="M7" s="11">
        <f t="shared" si="30"/>
        <v>86</v>
      </c>
      <c r="O7" s="26">
        <f t="shared" si="3"/>
        <v>1.05</v>
      </c>
      <c r="P7" s="21">
        <f t="shared" si="4"/>
        <v>0.021189299069938092</v>
      </c>
      <c r="Q7" s="26">
        <f t="shared" si="5"/>
        <v>1.55</v>
      </c>
      <c r="R7" s="21">
        <f t="shared" si="6"/>
        <v>0.1903316981702915</v>
      </c>
      <c r="S7" s="26">
        <f t="shared" si="7"/>
        <v>2.1000000000000005</v>
      </c>
      <c r="T7" s="21">
        <f t="shared" si="8"/>
        <v>0.32221929473391936</v>
      </c>
      <c r="U7" s="26">
        <f t="shared" si="9"/>
        <v>3.1000000000000014</v>
      </c>
      <c r="V7" s="21">
        <f t="shared" si="10"/>
        <v>0.49136169383427286</v>
      </c>
      <c r="W7" s="26">
        <f t="shared" si="11"/>
        <v>4.1</v>
      </c>
      <c r="X7" s="21">
        <f t="shared" si="12"/>
        <v>0.6127838567197355</v>
      </c>
      <c r="Y7" s="26">
        <f t="shared" si="13"/>
        <v>5.099999999999978</v>
      </c>
      <c r="Z7" s="21">
        <f t="shared" si="14"/>
        <v>0.7075701760979345</v>
      </c>
      <c r="AA7" s="26">
        <f t="shared" si="15"/>
        <v>6.099999999999957</v>
      </c>
      <c r="AB7" s="21">
        <f t="shared" si="14"/>
        <v>0.7853298350107639</v>
      </c>
      <c r="AC7" s="26">
        <f t="shared" si="16"/>
        <v>7.099999999999936</v>
      </c>
      <c r="AD7" s="21">
        <f t="shared" si="0"/>
        <v>0.8512583487190714</v>
      </c>
      <c r="AE7" s="26">
        <f t="shared" si="23"/>
        <v>8.099999999999914</v>
      </c>
      <c r="AF7" s="21">
        <f t="shared" si="1"/>
        <v>0.9084850188786452</v>
      </c>
      <c r="AG7" s="26">
        <f t="shared" si="24"/>
        <v>9.099999999999893</v>
      </c>
      <c r="AH7" s="22">
        <f t="shared" si="2"/>
        <v>0.9590413923210885</v>
      </c>
    </row>
    <row r="8" spans="2:34" ht="9.75" customHeight="1">
      <c r="B8" s="8">
        <f t="shared" si="25"/>
        <v>5</v>
      </c>
      <c r="C8" s="31">
        <f t="shared" si="17"/>
        <v>0.08726646259971647</v>
      </c>
      <c r="D8" s="9">
        <f t="shared" si="18"/>
        <v>0.08715574274765817</v>
      </c>
      <c r="E8" s="9">
        <f t="shared" si="26"/>
        <v>1.0597039916698798</v>
      </c>
      <c r="F8" s="39">
        <f t="shared" si="19"/>
        <v>0.9961946980917455</v>
      </c>
      <c r="G8" s="31">
        <f t="shared" si="27"/>
        <v>0.0016557739825009408</v>
      </c>
      <c r="H8" s="9">
        <f t="shared" si="20"/>
        <v>0.08748866352592401</v>
      </c>
      <c r="I8" s="9">
        <f t="shared" si="28"/>
        <v>1.0580482176873787</v>
      </c>
      <c r="J8" s="39">
        <f t="shared" si="21"/>
        <v>11.430052302761343</v>
      </c>
      <c r="K8" s="31">
        <f t="shared" si="29"/>
        <v>1.058048217687379</v>
      </c>
      <c r="L8" s="9">
        <f t="shared" si="22"/>
        <v>1.4835298641951802</v>
      </c>
      <c r="M8" s="11">
        <f t="shared" si="30"/>
        <v>85</v>
      </c>
      <c r="N8" s="9"/>
      <c r="O8" s="23">
        <f t="shared" si="3"/>
        <v>1.06</v>
      </c>
      <c r="P8" s="19">
        <f t="shared" si="4"/>
        <v>0.02530586526477026</v>
      </c>
      <c r="Q8" s="23">
        <f t="shared" si="5"/>
        <v>1.56</v>
      </c>
      <c r="R8" s="19">
        <f t="shared" si="6"/>
        <v>0.1931245983544616</v>
      </c>
      <c r="S8" s="23">
        <f t="shared" si="7"/>
        <v>2.1200000000000006</v>
      </c>
      <c r="T8" s="19">
        <f t="shared" si="8"/>
        <v>0.32633586092875155</v>
      </c>
      <c r="U8" s="23">
        <f t="shared" si="9"/>
        <v>3.1200000000000014</v>
      </c>
      <c r="V8" s="19">
        <f t="shared" si="10"/>
        <v>0.49415459401844297</v>
      </c>
      <c r="W8" s="23">
        <f t="shared" si="11"/>
        <v>4.119999999999999</v>
      </c>
      <c r="X8" s="19">
        <f t="shared" si="12"/>
        <v>0.6148972160331345</v>
      </c>
      <c r="Y8" s="23">
        <f t="shared" si="13"/>
        <v>5.119999999999978</v>
      </c>
      <c r="Z8" s="19">
        <f t="shared" si="14"/>
        <v>0.7092699609758288</v>
      </c>
      <c r="AA8" s="23">
        <f t="shared" si="15"/>
        <v>6.119999999999957</v>
      </c>
      <c r="AB8" s="19">
        <f t="shared" si="14"/>
        <v>0.7867514221455582</v>
      </c>
      <c r="AC8" s="23">
        <f t="shared" si="16"/>
        <v>7.119999999999935</v>
      </c>
      <c r="AD8" s="19">
        <f t="shared" si="0"/>
        <v>0.8524799936368525</v>
      </c>
      <c r="AE8" s="23">
        <f t="shared" si="23"/>
        <v>8.119999999999914</v>
      </c>
      <c r="AF8" s="19">
        <f t="shared" si="1"/>
        <v>0.9095560292411707</v>
      </c>
      <c r="AG8" s="23">
        <f t="shared" si="24"/>
        <v>9.119999999999893</v>
      </c>
      <c r="AH8" s="20">
        <f t="shared" si="2"/>
        <v>0.959994838328411</v>
      </c>
    </row>
    <row r="9" spans="2:34" ht="9.75" customHeight="1">
      <c r="B9" s="15">
        <f t="shared" si="25"/>
        <v>6</v>
      </c>
      <c r="C9" s="37">
        <f t="shared" si="17"/>
        <v>0.10471975511965978</v>
      </c>
      <c r="D9" s="16">
        <f t="shared" si="18"/>
        <v>0.10452846326765347</v>
      </c>
      <c r="E9" s="16">
        <f t="shared" si="26"/>
        <v>0.9807654343672229</v>
      </c>
      <c r="F9" s="38">
        <f t="shared" si="19"/>
        <v>0.9945218953682733</v>
      </c>
      <c r="G9" s="37">
        <f t="shared" si="27"/>
        <v>0.002385651018234212</v>
      </c>
      <c r="H9" s="16">
        <f t="shared" si="20"/>
        <v>0.10510423526567647</v>
      </c>
      <c r="I9" s="16">
        <f t="shared" si="28"/>
        <v>0.9783797833489886</v>
      </c>
      <c r="J9" s="38">
        <f t="shared" si="21"/>
        <v>9.514364454222584</v>
      </c>
      <c r="K9" s="37">
        <f t="shared" si="29"/>
        <v>0.9783797833489886</v>
      </c>
      <c r="L9" s="16">
        <f t="shared" si="22"/>
        <v>1.4660765716752369</v>
      </c>
      <c r="M9" s="17">
        <f t="shared" si="30"/>
        <v>84</v>
      </c>
      <c r="O9" s="23">
        <f t="shared" si="3"/>
        <v>1.07</v>
      </c>
      <c r="P9" s="19">
        <f t="shared" si="4"/>
        <v>0.029383777685209667</v>
      </c>
      <c r="Q9" s="23">
        <f t="shared" si="5"/>
        <v>1.57</v>
      </c>
      <c r="R9" s="19">
        <f t="shared" si="6"/>
        <v>0.19589965240923377</v>
      </c>
      <c r="S9" s="23">
        <f t="shared" si="7"/>
        <v>2.1400000000000006</v>
      </c>
      <c r="T9" s="19">
        <f t="shared" si="8"/>
        <v>0.330413773349191</v>
      </c>
      <c r="U9" s="23">
        <f t="shared" si="9"/>
        <v>3.1400000000000015</v>
      </c>
      <c r="V9" s="19">
        <f t="shared" si="10"/>
        <v>0.49692964807321516</v>
      </c>
      <c r="W9" s="23">
        <f t="shared" si="11"/>
        <v>4.139999999999999</v>
      </c>
      <c r="X9" s="19">
        <f t="shared" si="12"/>
        <v>0.6170003411208989</v>
      </c>
      <c r="Y9" s="23">
        <f t="shared" si="13"/>
        <v>5.1399999999999775</v>
      </c>
      <c r="Z9" s="19">
        <f t="shared" si="14"/>
        <v>0.7109631189952739</v>
      </c>
      <c r="AA9" s="23">
        <f t="shared" si="15"/>
        <v>6.139999999999956</v>
      </c>
      <c r="AB9" s="19">
        <f t="shared" si="14"/>
        <v>0.7881683711411646</v>
      </c>
      <c r="AC9" s="23">
        <f t="shared" si="16"/>
        <v>7.139999999999935</v>
      </c>
      <c r="AD9" s="19">
        <f t="shared" si="0"/>
        <v>0.8536982117761704</v>
      </c>
      <c r="AE9" s="23">
        <f t="shared" si="23"/>
        <v>8.139999999999914</v>
      </c>
      <c r="AF9" s="19">
        <f t="shared" si="1"/>
        <v>0.9106244048891966</v>
      </c>
      <c r="AG9" s="23">
        <f t="shared" si="24"/>
        <v>9.139999999999892</v>
      </c>
      <c r="AH9" s="20">
        <f t="shared" si="2"/>
        <v>0.9609461957338263</v>
      </c>
    </row>
    <row r="10" spans="2:34" ht="9.75" customHeight="1">
      <c r="B10" s="8">
        <f t="shared" si="25"/>
        <v>7</v>
      </c>
      <c r="C10" s="31">
        <f t="shared" si="17"/>
        <v>0.12217304763960307</v>
      </c>
      <c r="D10" s="9">
        <f t="shared" si="18"/>
        <v>0.12186934340514748</v>
      </c>
      <c r="E10" s="9">
        <f t="shared" si="26"/>
        <v>0.914105528708319</v>
      </c>
      <c r="F10" s="39">
        <f t="shared" si="19"/>
        <v>0.992546151641322</v>
      </c>
      <c r="G10" s="31">
        <f t="shared" si="27"/>
        <v>0.003249290169725625</v>
      </c>
      <c r="H10" s="9">
        <f t="shared" si="20"/>
        <v>0.1227845609029046</v>
      </c>
      <c r="I10" s="9">
        <f t="shared" si="28"/>
        <v>0.9108562385385933</v>
      </c>
      <c r="J10" s="39">
        <f t="shared" si="21"/>
        <v>8.144346427974593</v>
      </c>
      <c r="K10" s="31">
        <f t="shared" si="29"/>
        <v>0.9108562385385932</v>
      </c>
      <c r="L10" s="9">
        <f t="shared" si="22"/>
        <v>1.4486232791552935</v>
      </c>
      <c r="M10" s="11">
        <f t="shared" si="30"/>
        <v>83</v>
      </c>
      <c r="O10" s="23">
        <f t="shared" si="3"/>
        <v>1.08</v>
      </c>
      <c r="P10" s="19">
        <f t="shared" si="4"/>
        <v>0.03342375548694973</v>
      </c>
      <c r="Q10" s="23">
        <f t="shared" si="5"/>
        <v>1.58</v>
      </c>
      <c r="R10" s="19">
        <f t="shared" si="6"/>
        <v>0.19865708695442263</v>
      </c>
      <c r="S10" s="23">
        <f t="shared" si="7"/>
        <v>2.1600000000000006</v>
      </c>
      <c r="T10" s="19">
        <f t="shared" si="8"/>
        <v>0.334453751150931</v>
      </c>
      <c r="U10" s="23">
        <f t="shared" si="9"/>
        <v>3.1600000000000015</v>
      </c>
      <c r="V10" s="19">
        <f t="shared" si="10"/>
        <v>0.499687082618404</v>
      </c>
      <c r="W10" s="23">
        <f t="shared" si="11"/>
        <v>4.159999999999998</v>
      </c>
      <c r="X10" s="19">
        <f t="shared" si="12"/>
        <v>0.6190933306267425</v>
      </c>
      <c r="Y10" s="23">
        <f t="shared" si="13"/>
        <v>5.159999999999977</v>
      </c>
      <c r="Z10" s="19">
        <f t="shared" si="14"/>
        <v>0.7126497016272094</v>
      </c>
      <c r="AA10" s="23">
        <f t="shared" si="15"/>
        <v>6.159999999999956</v>
      </c>
      <c r="AB10" s="19">
        <f t="shared" si="14"/>
        <v>0.7895807121644224</v>
      </c>
      <c r="AC10" s="23">
        <f t="shared" si="16"/>
        <v>7.159999999999934</v>
      </c>
      <c r="AD10" s="19">
        <f t="shared" si="0"/>
        <v>0.8549130223078516</v>
      </c>
      <c r="AE10" s="23">
        <f t="shared" si="23"/>
        <v>8.159999999999913</v>
      </c>
      <c r="AF10" s="19">
        <f t="shared" si="1"/>
        <v>0.9116901587538565</v>
      </c>
      <c r="AG10" s="23">
        <f t="shared" si="24"/>
        <v>9.159999999999892</v>
      </c>
      <c r="AH10" s="20">
        <f t="shared" si="2"/>
        <v>0.9618954736678452</v>
      </c>
    </row>
    <row r="11" spans="2:34" ht="9.75" customHeight="1">
      <c r="B11" s="8">
        <f t="shared" si="25"/>
        <v>8</v>
      </c>
      <c r="C11" s="31">
        <f t="shared" si="17"/>
        <v>0.13962634015954636</v>
      </c>
      <c r="D11" s="9">
        <f t="shared" si="18"/>
        <v>0.13917310096006544</v>
      </c>
      <c r="E11" s="9">
        <f t="shared" si="26"/>
        <v>0.856444696000484</v>
      </c>
      <c r="F11" s="39">
        <f t="shared" si="19"/>
        <v>0.9902680687415704</v>
      </c>
      <c r="G11" s="31">
        <f t="shared" si="27"/>
        <v>0.004247224578132821</v>
      </c>
      <c r="H11" s="9">
        <f t="shared" si="20"/>
        <v>0.14054083470239145</v>
      </c>
      <c r="I11" s="9">
        <f t="shared" si="28"/>
        <v>0.852197471422351</v>
      </c>
      <c r="J11" s="39">
        <f t="shared" si="21"/>
        <v>7.115369722384209</v>
      </c>
      <c r="K11" s="31">
        <f t="shared" si="29"/>
        <v>0.8521974714223511</v>
      </c>
      <c r="L11" s="9">
        <f t="shared" si="22"/>
        <v>1.4311699866353502</v>
      </c>
      <c r="M11" s="11">
        <f t="shared" si="30"/>
        <v>82</v>
      </c>
      <c r="O11" s="23">
        <f t="shared" si="3"/>
        <v>1.09</v>
      </c>
      <c r="P11" s="19">
        <f t="shared" si="4"/>
        <v>0.037426497940623665</v>
      </c>
      <c r="Q11" s="23">
        <f t="shared" si="5"/>
        <v>1.59</v>
      </c>
      <c r="R11" s="19">
        <f t="shared" si="6"/>
        <v>0.2013971243204515</v>
      </c>
      <c r="S11" s="23">
        <f t="shared" si="7"/>
        <v>2.1800000000000006</v>
      </c>
      <c r="T11" s="19">
        <f t="shared" si="8"/>
        <v>0.33845649360460495</v>
      </c>
      <c r="U11" s="23">
        <f t="shared" si="9"/>
        <v>3.1800000000000015</v>
      </c>
      <c r="V11" s="19">
        <f t="shared" si="10"/>
        <v>0.5024271199844329</v>
      </c>
      <c r="W11" s="23">
        <f t="shared" si="11"/>
        <v>4.179999999999998</v>
      </c>
      <c r="X11" s="19">
        <f t="shared" si="12"/>
        <v>0.621176281775035</v>
      </c>
      <c r="Y11" s="23">
        <f t="shared" si="13"/>
        <v>5.179999999999977</v>
      </c>
      <c r="Z11" s="19">
        <f t="shared" si="14"/>
        <v>0.714329759745231</v>
      </c>
      <c r="AA11" s="23">
        <f t="shared" si="15"/>
        <v>6.179999999999955</v>
      </c>
      <c r="AB11" s="19">
        <f t="shared" si="14"/>
        <v>0.7909884750888126</v>
      </c>
      <c r="AC11" s="23">
        <f t="shared" si="16"/>
        <v>7.179999999999934</v>
      </c>
      <c r="AD11" s="19">
        <f t="shared" si="0"/>
        <v>0.8561244442422964</v>
      </c>
      <c r="AE11" s="23">
        <f t="shared" si="23"/>
        <v>8.179999999999913</v>
      </c>
      <c r="AF11" s="19">
        <f t="shared" si="1"/>
        <v>0.9127533036713184</v>
      </c>
      <c r="AG11" s="23">
        <f t="shared" si="24"/>
        <v>9.179999999999891</v>
      </c>
      <c r="AH11" s="20">
        <f t="shared" si="2"/>
        <v>0.9628426812012373</v>
      </c>
    </row>
    <row r="12" spans="2:34" ht="9.75" customHeight="1">
      <c r="B12" s="8">
        <f t="shared" si="25"/>
        <v>9</v>
      </c>
      <c r="C12" s="31">
        <f t="shared" si="17"/>
        <v>0.15707963267948966</v>
      </c>
      <c r="D12" s="9">
        <f t="shared" si="18"/>
        <v>0.15643446504023087</v>
      </c>
      <c r="E12" s="9">
        <f t="shared" si="26"/>
        <v>0.8056675586430111</v>
      </c>
      <c r="F12" s="39">
        <f t="shared" si="19"/>
        <v>0.9876883405951378</v>
      </c>
      <c r="G12" s="31">
        <f t="shared" si="27"/>
        <v>0.00538007293492997</v>
      </c>
      <c r="H12" s="9">
        <f t="shared" si="20"/>
        <v>0.15838444032453627</v>
      </c>
      <c r="I12" s="9">
        <f t="shared" si="28"/>
        <v>0.8002874857080812</v>
      </c>
      <c r="J12" s="39">
        <f t="shared" si="21"/>
        <v>6.313751514675044</v>
      </c>
      <c r="K12" s="31">
        <f t="shared" si="29"/>
        <v>0.8002874857080812</v>
      </c>
      <c r="L12" s="9">
        <f t="shared" si="22"/>
        <v>1.413716694115407</v>
      </c>
      <c r="M12" s="11">
        <f t="shared" si="30"/>
        <v>81</v>
      </c>
      <c r="O12" s="23">
        <f t="shared" si="3"/>
        <v>1.1</v>
      </c>
      <c r="P12" s="19">
        <f t="shared" si="4"/>
        <v>0.04139268515822508</v>
      </c>
      <c r="Q12" s="23">
        <f t="shared" si="5"/>
        <v>1.6</v>
      </c>
      <c r="R12" s="19">
        <f t="shared" si="6"/>
        <v>0.2041199826559248</v>
      </c>
      <c r="S12" s="23">
        <f t="shared" si="7"/>
        <v>2.2000000000000006</v>
      </c>
      <c r="T12" s="19">
        <f t="shared" si="8"/>
        <v>0.34242268082220634</v>
      </c>
      <c r="U12" s="23">
        <f t="shared" si="9"/>
        <v>3.2000000000000015</v>
      </c>
      <c r="V12" s="19">
        <f t="shared" si="10"/>
        <v>0.5051499783199062</v>
      </c>
      <c r="W12" s="23">
        <f t="shared" si="11"/>
        <v>4.1999999999999975</v>
      </c>
      <c r="X12" s="19">
        <f t="shared" si="12"/>
        <v>0.6232492903979002</v>
      </c>
      <c r="Y12" s="23">
        <f t="shared" si="13"/>
        <v>5.199999999999976</v>
      </c>
      <c r="Z12" s="19">
        <f t="shared" si="14"/>
        <v>0.7160033436347971</v>
      </c>
      <c r="AA12" s="23">
        <f t="shared" si="15"/>
        <v>6.199999999999955</v>
      </c>
      <c r="AB12" s="19">
        <f t="shared" si="14"/>
        <v>0.7923916894982507</v>
      </c>
      <c r="AC12" s="23">
        <f t="shared" si="16"/>
        <v>7.199999999999934</v>
      </c>
      <c r="AD12" s="19">
        <f t="shared" si="0"/>
        <v>0.8573324964312644</v>
      </c>
      <c r="AE12" s="23">
        <f t="shared" si="23"/>
        <v>8.199999999999912</v>
      </c>
      <c r="AF12" s="19">
        <f t="shared" si="1"/>
        <v>0.913813852383712</v>
      </c>
      <c r="AG12" s="23">
        <f t="shared" si="24"/>
        <v>9.199999999999891</v>
      </c>
      <c r="AH12" s="20">
        <f t="shared" si="2"/>
        <v>0.9637878273455501</v>
      </c>
    </row>
    <row r="13" spans="2:34" ht="9.75" customHeight="1">
      <c r="B13" s="12">
        <f t="shared" si="25"/>
        <v>10</v>
      </c>
      <c r="C13" s="32">
        <f t="shared" si="17"/>
        <v>0.17453292519943295</v>
      </c>
      <c r="D13" s="13">
        <f t="shared" si="18"/>
        <v>0.17364817766693033</v>
      </c>
      <c r="E13" s="13">
        <f t="shared" si="26"/>
        <v>0.7603297699883995</v>
      </c>
      <c r="F13" s="40">
        <f t="shared" si="19"/>
        <v>0.984807753012208</v>
      </c>
      <c r="G13" s="32">
        <f t="shared" si="27"/>
        <v>0.006648541030064504</v>
      </c>
      <c r="H13" s="13">
        <f t="shared" si="20"/>
        <v>0.17632698070846498</v>
      </c>
      <c r="I13" s="13">
        <f t="shared" si="28"/>
        <v>0.753681228958335</v>
      </c>
      <c r="J13" s="40">
        <f t="shared" si="21"/>
        <v>5.671281819617709</v>
      </c>
      <c r="K13" s="32">
        <f t="shared" si="29"/>
        <v>0.753681228958335</v>
      </c>
      <c r="L13" s="13">
        <f t="shared" si="22"/>
        <v>1.3962634015954636</v>
      </c>
      <c r="M13" s="14">
        <f t="shared" si="30"/>
        <v>80</v>
      </c>
      <c r="O13" s="23">
        <f t="shared" si="3"/>
        <v>1.11</v>
      </c>
      <c r="P13" s="19">
        <f t="shared" si="4"/>
        <v>0.045322978786657475</v>
      </c>
      <c r="Q13" s="23">
        <f t="shared" si="5"/>
        <v>1.61</v>
      </c>
      <c r="R13" s="19">
        <f t="shared" si="6"/>
        <v>0.20682587603184974</v>
      </c>
      <c r="S13" s="23">
        <f t="shared" si="7"/>
        <v>2.2200000000000006</v>
      </c>
      <c r="T13" s="19">
        <f t="shared" si="8"/>
        <v>0.34635297445063873</v>
      </c>
      <c r="U13" s="23">
        <f t="shared" si="9"/>
        <v>3.2200000000000015</v>
      </c>
      <c r="V13" s="19">
        <f t="shared" si="10"/>
        <v>0.5078558716958311</v>
      </c>
      <c r="W13" s="23">
        <f t="shared" si="11"/>
        <v>4.219999999999997</v>
      </c>
      <c r="X13" s="19">
        <f t="shared" si="12"/>
        <v>0.6253124509616735</v>
      </c>
      <c r="Y13" s="23">
        <f t="shared" si="13"/>
        <v>5.219999999999976</v>
      </c>
      <c r="Z13" s="19">
        <f t="shared" si="14"/>
        <v>0.7176705030022601</v>
      </c>
      <c r="AA13" s="23">
        <f t="shared" si="15"/>
        <v>6.2199999999999545</v>
      </c>
      <c r="AB13" s="19">
        <f t="shared" si="14"/>
        <v>0.7937903846908155</v>
      </c>
      <c r="AC13" s="23">
        <f t="shared" si="16"/>
        <v>7.219999999999933</v>
      </c>
      <c r="AD13" s="19">
        <f t="shared" si="0"/>
        <v>0.8585371975696351</v>
      </c>
      <c r="AE13" s="23">
        <f t="shared" si="23"/>
        <v>8.219999999999912</v>
      </c>
      <c r="AF13" s="19">
        <f t="shared" si="1"/>
        <v>0.9148718175400458</v>
      </c>
      <c r="AG13" s="23">
        <f t="shared" si="24"/>
        <v>9.21999999999989</v>
      </c>
      <c r="AH13" s="20">
        <f t="shared" si="2"/>
        <v>0.9647309210536242</v>
      </c>
    </row>
    <row r="14" spans="2:34" ht="9.75" customHeight="1">
      <c r="B14" s="8">
        <f t="shared" si="25"/>
        <v>11</v>
      </c>
      <c r="C14" s="31">
        <f t="shared" si="17"/>
        <v>0.19198621771937624</v>
      </c>
      <c r="D14" s="9">
        <f t="shared" si="18"/>
        <v>0.1908089953765448</v>
      </c>
      <c r="E14" s="9">
        <f t="shared" si="26"/>
        <v>0.7194011550495941</v>
      </c>
      <c r="F14" s="39">
        <f t="shared" si="19"/>
        <v>0.981627183447664</v>
      </c>
      <c r="G14" s="31">
        <f t="shared" si="27"/>
        <v>0.008053423530995063</v>
      </c>
      <c r="H14" s="9">
        <f t="shared" si="20"/>
        <v>0.19438030913771848</v>
      </c>
      <c r="I14" s="9">
        <f t="shared" si="28"/>
        <v>0.711347731518599</v>
      </c>
      <c r="J14" s="39">
        <f t="shared" si="21"/>
        <v>5.144554015970311</v>
      </c>
      <c r="K14" s="31">
        <f t="shared" si="29"/>
        <v>0.7113477315185991</v>
      </c>
      <c r="L14" s="9">
        <f t="shared" si="22"/>
        <v>1.3788101090755203</v>
      </c>
      <c r="M14" s="11">
        <f t="shared" si="30"/>
        <v>79</v>
      </c>
      <c r="O14" s="23">
        <f t="shared" si="3"/>
        <v>1.12</v>
      </c>
      <c r="P14" s="19">
        <f t="shared" si="4"/>
        <v>0.04921802267018165</v>
      </c>
      <c r="Q14" s="23">
        <f t="shared" si="5"/>
        <v>1.62</v>
      </c>
      <c r="R14" s="19">
        <f t="shared" si="6"/>
        <v>0.20951501454263097</v>
      </c>
      <c r="S14" s="23">
        <f t="shared" si="7"/>
        <v>2.2400000000000007</v>
      </c>
      <c r="T14" s="19">
        <f t="shared" si="8"/>
        <v>0.3502480183341629</v>
      </c>
      <c r="U14" s="23">
        <f t="shared" si="9"/>
        <v>3.2400000000000015</v>
      </c>
      <c r="V14" s="19">
        <f t="shared" si="10"/>
        <v>0.5105450102066124</v>
      </c>
      <c r="W14" s="23">
        <f t="shared" si="11"/>
        <v>4.239999999999997</v>
      </c>
      <c r="X14" s="19">
        <f t="shared" si="12"/>
        <v>0.6273658565927323</v>
      </c>
      <c r="Y14" s="23">
        <f t="shared" si="13"/>
        <v>5.239999999999975</v>
      </c>
      <c r="Z14" s="19">
        <f t="shared" si="14"/>
        <v>0.7193312869837246</v>
      </c>
      <c r="AA14" s="23">
        <f t="shared" si="15"/>
        <v>6.239999999999954</v>
      </c>
      <c r="AB14" s="19">
        <f t="shared" si="14"/>
        <v>0.7951845896824208</v>
      </c>
      <c r="AC14" s="23">
        <f aca="true" t="shared" si="31" ref="AC14:AC52">AC13+0.02</f>
        <v>7.239999999999933</v>
      </c>
      <c r="AD14" s="19">
        <f t="shared" si="0"/>
        <v>0.8597385661971428</v>
      </c>
      <c r="AE14" s="23">
        <f t="shared" si="23"/>
        <v>8.239999999999911</v>
      </c>
      <c r="AF14" s="19">
        <f t="shared" si="1"/>
        <v>0.9159272116971111</v>
      </c>
      <c r="AG14" s="23">
        <f t="shared" si="24"/>
        <v>9.23999999999989</v>
      </c>
      <c r="AH14" s="20">
        <f t="shared" si="2"/>
        <v>0.9656719712201015</v>
      </c>
    </row>
    <row r="15" spans="2:34" ht="9.75" customHeight="1">
      <c r="B15" s="8">
        <f t="shared" si="25"/>
        <v>12</v>
      </c>
      <c r="C15" s="31">
        <f t="shared" si="17"/>
        <v>0.20943951023931956</v>
      </c>
      <c r="D15" s="9">
        <f t="shared" si="18"/>
        <v>0.20791169081775934</v>
      </c>
      <c r="E15" s="9">
        <f t="shared" si="26"/>
        <v>0.6821210897214758</v>
      </c>
      <c r="F15" s="39">
        <f t="shared" si="19"/>
        <v>0.9781476007338057</v>
      </c>
      <c r="G15" s="31">
        <f t="shared" si="27"/>
        <v>0.009595606002254817</v>
      </c>
      <c r="H15" s="9">
        <f t="shared" si="20"/>
        <v>0.21255656167002213</v>
      </c>
      <c r="I15" s="9">
        <f t="shared" si="28"/>
        <v>0.6725254837192209</v>
      </c>
      <c r="J15" s="39">
        <f t="shared" si="21"/>
        <v>4.704630109478455</v>
      </c>
      <c r="K15" s="31">
        <f t="shared" si="29"/>
        <v>0.672525483719221</v>
      </c>
      <c r="L15" s="9">
        <f t="shared" si="22"/>
        <v>1.361356816555577</v>
      </c>
      <c r="M15" s="11">
        <f t="shared" si="30"/>
        <v>78</v>
      </c>
      <c r="O15" s="23">
        <f t="shared" si="3"/>
        <v>1.1300000000000001</v>
      </c>
      <c r="P15" s="19">
        <f t="shared" si="4"/>
        <v>0.053078443483419765</v>
      </c>
      <c r="Q15" s="23">
        <f t="shared" si="5"/>
        <v>1.6300000000000001</v>
      </c>
      <c r="R15" s="19">
        <f t="shared" si="6"/>
        <v>0.21218760440395784</v>
      </c>
      <c r="S15" s="23">
        <f t="shared" si="7"/>
        <v>2.2600000000000007</v>
      </c>
      <c r="T15" s="19">
        <f t="shared" si="8"/>
        <v>0.35410843914740103</v>
      </c>
      <c r="U15" s="23">
        <f t="shared" si="9"/>
        <v>3.2600000000000016</v>
      </c>
      <c r="V15" s="19">
        <f t="shared" si="10"/>
        <v>0.5132176000679393</v>
      </c>
      <c r="W15" s="23">
        <f t="shared" si="11"/>
        <v>4.259999999999996</v>
      </c>
      <c r="X15" s="19">
        <f t="shared" si="12"/>
        <v>0.6294095991027185</v>
      </c>
      <c r="Y15" s="23">
        <f t="shared" si="13"/>
        <v>5.259999999999975</v>
      </c>
      <c r="Z15" s="19">
        <f t="shared" si="14"/>
        <v>0.720985744153737</v>
      </c>
      <c r="AA15" s="23">
        <f t="shared" si="15"/>
        <v>6.259999999999954</v>
      </c>
      <c r="AB15" s="19">
        <f t="shared" si="14"/>
        <v>0.7965743332104265</v>
      </c>
      <c r="AC15" s="23">
        <f t="shared" si="31"/>
        <v>7.259999999999932</v>
      </c>
      <c r="AD15" s="19">
        <f t="shared" si="0"/>
        <v>0.8609366207000897</v>
      </c>
      <c r="AE15" s="23">
        <f t="shared" si="23"/>
        <v>8.259999999999911</v>
      </c>
      <c r="AF15" s="19">
        <f t="shared" si="1"/>
        <v>0.9169800473203775</v>
      </c>
      <c r="AG15" s="23">
        <f t="shared" si="24"/>
        <v>9.25999999999989</v>
      </c>
      <c r="AH15" s="20">
        <f t="shared" si="2"/>
        <v>0.9666109866819291</v>
      </c>
    </row>
    <row r="16" spans="2:34" ht="9.75" customHeight="1">
      <c r="B16" s="8">
        <f t="shared" si="25"/>
        <v>13</v>
      </c>
      <c r="C16" s="31">
        <f t="shared" si="17"/>
        <v>0.22689280275926285</v>
      </c>
      <c r="D16" s="9">
        <f t="shared" si="18"/>
        <v>0.224951054343865</v>
      </c>
      <c r="E16" s="9">
        <f t="shared" si="26"/>
        <v>0.647911966958741</v>
      </c>
      <c r="F16" s="39">
        <f t="shared" si="19"/>
        <v>0.9743700647852352</v>
      </c>
      <c r="G16" s="31">
        <f t="shared" si="27"/>
        <v>0.011276067176607014</v>
      </c>
      <c r="H16" s="9">
        <f t="shared" si="20"/>
        <v>0.23086819112556312</v>
      </c>
      <c r="I16" s="9">
        <f t="shared" si="28"/>
        <v>0.636635899782134</v>
      </c>
      <c r="J16" s="39">
        <f t="shared" si="21"/>
        <v>4.3314758742841555</v>
      </c>
      <c r="K16" s="31">
        <f t="shared" si="29"/>
        <v>0.636635899782134</v>
      </c>
      <c r="L16" s="9">
        <f t="shared" si="22"/>
        <v>1.3439035240356338</v>
      </c>
      <c r="M16" s="11">
        <f t="shared" si="30"/>
        <v>77</v>
      </c>
      <c r="O16" s="23">
        <f t="shared" si="3"/>
        <v>1.1400000000000001</v>
      </c>
      <c r="P16" s="19">
        <f t="shared" si="4"/>
        <v>0.05690485133647264</v>
      </c>
      <c r="Q16" s="23">
        <f t="shared" si="5"/>
        <v>1.6400000000000001</v>
      </c>
      <c r="R16" s="19">
        <f t="shared" si="6"/>
        <v>0.2148438480476979</v>
      </c>
      <c r="S16" s="23">
        <f t="shared" si="7"/>
        <v>2.2800000000000007</v>
      </c>
      <c r="T16" s="19">
        <f t="shared" si="8"/>
        <v>0.3579348470004539</v>
      </c>
      <c r="U16" s="23">
        <f t="shared" si="9"/>
        <v>3.2800000000000016</v>
      </c>
      <c r="V16" s="19">
        <f t="shared" si="10"/>
        <v>0.5158738437116793</v>
      </c>
      <c r="W16" s="23">
        <f t="shared" si="11"/>
        <v>4.279999999999996</v>
      </c>
      <c r="X16" s="19">
        <f t="shared" si="12"/>
        <v>0.6314437690131716</v>
      </c>
      <c r="Y16" s="23">
        <f t="shared" si="13"/>
        <v>5.2799999999999745</v>
      </c>
      <c r="Z16" s="19">
        <f t="shared" si="14"/>
        <v>0.7226339225338102</v>
      </c>
      <c r="AA16" s="23">
        <f t="shared" si="15"/>
        <v>6.279999999999953</v>
      </c>
      <c r="AB16" s="19">
        <f t="shared" si="14"/>
        <v>0.7979596437371929</v>
      </c>
      <c r="AC16" s="23">
        <f t="shared" si="31"/>
        <v>7.279999999999932</v>
      </c>
      <c r="AD16" s="19">
        <f t="shared" si="0"/>
        <v>0.8621313793130331</v>
      </c>
      <c r="AE16" s="23">
        <f t="shared" si="23"/>
        <v>8.27999999999991</v>
      </c>
      <c r="AF16" s="19">
        <f t="shared" si="1"/>
        <v>0.9180303367848754</v>
      </c>
      <c r="AG16" s="23">
        <f t="shared" si="24"/>
        <v>9.27999999999989</v>
      </c>
      <c r="AH16" s="20">
        <f t="shared" si="2"/>
        <v>0.9675479762188569</v>
      </c>
    </row>
    <row r="17" spans="2:34" ht="9.75" customHeight="1">
      <c r="B17" s="8">
        <f t="shared" si="25"/>
        <v>14</v>
      </c>
      <c r="C17" s="31">
        <f t="shared" si="17"/>
        <v>0.24434609527920614</v>
      </c>
      <c r="D17" s="9">
        <f t="shared" si="18"/>
        <v>0.24192189559966773</v>
      </c>
      <c r="E17" s="9">
        <f t="shared" si="26"/>
        <v>0.6163248232140633</v>
      </c>
      <c r="F17" s="39">
        <f t="shared" si="19"/>
        <v>0.9702957262759965</v>
      </c>
      <c r="G17" s="31">
        <f t="shared" si="27"/>
        <v>0.0130958814903903</v>
      </c>
      <c r="H17" s="9">
        <f t="shared" si="20"/>
        <v>0.24932800284318068</v>
      </c>
      <c r="I17" s="9">
        <f t="shared" si="28"/>
        <v>0.603228941723673</v>
      </c>
      <c r="J17" s="39">
        <f t="shared" si="21"/>
        <v>4.010780933535845</v>
      </c>
      <c r="K17" s="31">
        <f t="shared" si="29"/>
        <v>0.603228941723673</v>
      </c>
      <c r="L17" s="9">
        <f t="shared" si="22"/>
        <v>1.3264502315156905</v>
      </c>
      <c r="M17" s="11">
        <f t="shared" si="30"/>
        <v>76</v>
      </c>
      <c r="O17" s="26">
        <f t="shared" si="3"/>
        <v>1.1500000000000001</v>
      </c>
      <c r="P17" s="21">
        <f t="shared" si="4"/>
        <v>0.06069784035361173</v>
      </c>
      <c r="Q17" s="26">
        <f t="shared" si="5"/>
        <v>1.6500000000000001</v>
      </c>
      <c r="R17" s="21">
        <f t="shared" si="6"/>
        <v>0.21748394421390632</v>
      </c>
      <c r="S17" s="26">
        <f t="shared" si="7"/>
        <v>2.3000000000000007</v>
      </c>
      <c r="T17" s="21">
        <f t="shared" si="8"/>
        <v>0.361727836017593</v>
      </c>
      <c r="U17" s="26">
        <f t="shared" si="9"/>
        <v>3.3000000000000016</v>
      </c>
      <c r="V17" s="21">
        <f t="shared" si="10"/>
        <v>0.5185139398778877</v>
      </c>
      <c r="W17" s="26">
        <f t="shared" si="11"/>
        <v>4.299999999999995</v>
      </c>
      <c r="X17" s="21">
        <f t="shared" si="12"/>
        <v>0.6334684555795861</v>
      </c>
      <c r="Y17" s="26">
        <f t="shared" si="13"/>
        <v>5.299999999999974</v>
      </c>
      <c r="Z17" s="21">
        <f t="shared" si="14"/>
        <v>0.7242758696007869</v>
      </c>
      <c r="AA17" s="26">
        <f t="shared" si="15"/>
        <v>6.299999999999953</v>
      </c>
      <c r="AB17" s="21">
        <f t="shared" si="14"/>
        <v>0.7993405494535785</v>
      </c>
      <c r="AC17" s="26">
        <f t="shared" si="31"/>
        <v>7.299999999999931</v>
      </c>
      <c r="AD17" s="21">
        <f t="shared" si="0"/>
        <v>0.8633228601204518</v>
      </c>
      <c r="AE17" s="26">
        <f t="shared" si="23"/>
        <v>8.29999999999991</v>
      </c>
      <c r="AF17" s="21">
        <f t="shared" si="1"/>
        <v>0.9190780923760692</v>
      </c>
      <c r="AG17" s="26">
        <f t="shared" si="24"/>
        <v>9.299999999999889</v>
      </c>
      <c r="AH17" s="22">
        <f t="shared" si="2"/>
        <v>0.9684829485539299</v>
      </c>
    </row>
    <row r="18" spans="2:34" ht="9.75" customHeight="1">
      <c r="B18" s="12">
        <f t="shared" si="25"/>
        <v>15</v>
      </c>
      <c r="C18" s="32">
        <f t="shared" si="17"/>
        <v>0.2617993877991494</v>
      </c>
      <c r="D18" s="13">
        <f t="shared" si="18"/>
        <v>0.25881904510252074</v>
      </c>
      <c r="E18" s="13">
        <f t="shared" si="26"/>
        <v>0.5870037694306609</v>
      </c>
      <c r="F18" s="40">
        <f t="shared" si="19"/>
        <v>0.9659258262890683</v>
      </c>
      <c r="G18" s="32">
        <f t="shared" si="27"/>
        <v>0.015056221897301486</v>
      </c>
      <c r="H18" s="13">
        <f t="shared" si="20"/>
        <v>0.2679491924311227</v>
      </c>
      <c r="I18" s="13">
        <f t="shared" si="28"/>
        <v>0.5719475475333594</v>
      </c>
      <c r="J18" s="40">
        <f t="shared" si="21"/>
        <v>3.7320508075688776</v>
      </c>
      <c r="K18" s="32">
        <f t="shared" si="29"/>
        <v>0.5719475475333594</v>
      </c>
      <c r="L18" s="13">
        <f t="shared" si="22"/>
        <v>1.3089969389957472</v>
      </c>
      <c r="M18" s="14">
        <f t="shared" si="30"/>
        <v>75</v>
      </c>
      <c r="O18" s="23">
        <f t="shared" si="3"/>
        <v>1.1600000000000001</v>
      </c>
      <c r="P18" s="19">
        <f t="shared" si="4"/>
        <v>0.06445798922691853</v>
      </c>
      <c r="Q18" s="23">
        <f t="shared" si="5"/>
        <v>1.6600000000000001</v>
      </c>
      <c r="R18" s="19">
        <f t="shared" si="6"/>
        <v>0.22010808804005513</v>
      </c>
      <c r="S18" s="23">
        <f t="shared" si="7"/>
        <v>2.3200000000000007</v>
      </c>
      <c r="T18" s="19">
        <f t="shared" si="8"/>
        <v>0.3654879848908998</v>
      </c>
      <c r="U18" s="23">
        <f t="shared" si="9"/>
        <v>3.3200000000000016</v>
      </c>
      <c r="V18" s="19">
        <f t="shared" si="10"/>
        <v>0.5211380837040365</v>
      </c>
      <c r="W18" s="23">
        <f t="shared" si="11"/>
        <v>4.319999999999995</v>
      </c>
      <c r="X18" s="19">
        <f t="shared" si="12"/>
        <v>0.6354837468149116</v>
      </c>
      <c r="Y18" s="23">
        <f t="shared" si="13"/>
        <v>5.319999999999974</v>
      </c>
      <c r="Z18" s="19">
        <f t="shared" si="14"/>
        <v>0.7259116322950461</v>
      </c>
      <c r="AA18" s="23">
        <f t="shared" si="15"/>
        <v>6.319999999999952</v>
      </c>
      <c r="AB18" s="19">
        <f t="shared" si="14"/>
        <v>0.8007170782823817</v>
      </c>
      <c r="AC18" s="23">
        <f t="shared" si="31"/>
        <v>7.319999999999931</v>
      </c>
      <c r="AD18" s="19">
        <f t="shared" si="0"/>
        <v>0.8645110810583878</v>
      </c>
      <c r="AE18" s="23">
        <f t="shared" si="23"/>
        <v>8.31999999999991</v>
      </c>
      <c r="AF18" s="19">
        <f t="shared" si="1"/>
        <v>0.9201233262907192</v>
      </c>
      <c r="AG18" s="23">
        <f t="shared" si="24"/>
        <v>9.319999999999888</v>
      </c>
      <c r="AH18" s="20">
        <f t="shared" si="2"/>
        <v>0.9694159123539762</v>
      </c>
    </row>
    <row r="19" spans="2:34" ht="9.75" customHeight="1">
      <c r="B19" s="8">
        <f t="shared" si="25"/>
        <v>16</v>
      </c>
      <c r="C19" s="31">
        <f t="shared" si="17"/>
        <v>0.2792526803190927</v>
      </c>
      <c r="D19" s="9">
        <f t="shared" si="18"/>
        <v>0.27563735581699916</v>
      </c>
      <c r="E19" s="9">
        <f t="shared" si="26"/>
        <v>0.5596619249146356</v>
      </c>
      <c r="F19" s="39">
        <f t="shared" si="19"/>
        <v>0.9612616959383189</v>
      </c>
      <c r="G19" s="31">
        <f t="shared" si="27"/>
        <v>0.01715836297665484</v>
      </c>
      <c r="H19" s="9">
        <f t="shared" si="20"/>
        <v>0.2867453857588079</v>
      </c>
      <c r="I19" s="9">
        <f t="shared" si="28"/>
        <v>0.5425035619379808</v>
      </c>
      <c r="J19" s="39">
        <f t="shared" si="21"/>
        <v>3.4874144438409087</v>
      </c>
      <c r="K19" s="31">
        <f t="shared" si="29"/>
        <v>0.5425035619379808</v>
      </c>
      <c r="L19" s="9">
        <f t="shared" si="22"/>
        <v>1.2915436464758039</v>
      </c>
      <c r="M19" s="11">
        <f t="shared" si="30"/>
        <v>74</v>
      </c>
      <c r="O19" s="23">
        <f t="shared" si="3"/>
        <v>1.1700000000000002</v>
      </c>
      <c r="P19" s="19">
        <f t="shared" si="4"/>
        <v>0.0681858617461617</v>
      </c>
      <c r="Q19" s="23">
        <f t="shared" si="5"/>
        <v>1.6700000000000002</v>
      </c>
      <c r="R19" s="19">
        <f t="shared" si="6"/>
        <v>0.2227164711475833</v>
      </c>
      <c r="S19" s="23">
        <f t="shared" si="7"/>
        <v>2.3400000000000007</v>
      </c>
      <c r="T19" s="19">
        <f t="shared" si="8"/>
        <v>0.36921585741014296</v>
      </c>
      <c r="U19" s="23">
        <f t="shared" si="9"/>
        <v>3.3400000000000016</v>
      </c>
      <c r="V19" s="19">
        <f t="shared" si="10"/>
        <v>0.5237464668115647</v>
      </c>
      <c r="W19" s="23">
        <f t="shared" si="11"/>
        <v>4.3399999999999945</v>
      </c>
      <c r="X19" s="19">
        <f t="shared" si="12"/>
        <v>0.6374897295125102</v>
      </c>
      <c r="Y19" s="23">
        <f t="shared" si="13"/>
        <v>5.339999999999973</v>
      </c>
      <c r="Z19" s="19">
        <f t="shared" si="14"/>
        <v>0.7275412570285542</v>
      </c>
      <c r="AA19" s="23">
        <f t="shared" si="15"/>
        <v>6.339999999999952</v>
      </c>
      <c r="AB19" s="19">
        <f t="shared" si="14"/>
        <v>0.8020892578817294</v>
      </c>
      <c r="AC19" s="23">
        <f t="shared" si="31"/>
        <v>7.339999999999931</v>
      </c>
      <c r="AD19" s="19">
        <f t="shared" si="0"/>
        <v>0.8656960599160665</v>
      </c>
      <c r="AE19" s="23">
        <f t="shared" si="23"/>
        <v>8.33999999999991</v>
      </c>
      <c r="AF19" s="19">
        <f t="shared" si="1"/>
        <v>0.9211660506377339</v>
      </c>
      <c r="AG19" s="23">
        <f t="shared" si="24"/>
        <v>9.339999999999888</v>
      </c>
      <c r="AH19" s="20">
        <f t="shared" si="2"/>
        <v>0.9703468762300882</v>
      </c>
    </row>
    <row r="20" spans="2:34" ht="9.75" customHeight="1">
      <c r="B20" s="8">
        <f t="shared" si="25"/>
        <v>17</v>
      </c>
      <c r="C20" s="31">
        <f t="shared" si="17"/>
        <v>0.29670597283903605</v>
      </c>
      <c r="D20" s="9">
        <f t="shared" si="18"/>
        <v>0.29237170472273677</v>
      </c>
      <c r="E20" s="9">
        <f t="shared" si="26"/>
        <v>0.5340646600226253</v>
      </c>
      <c r="F20" s="39">
        <f t="shared" si="19"/>
        <v>0.9563047559630354</v>
      </c>
      <c r="G20" s="31">
        <f t="shared" si="27"/>
        <v>0.01940368435410892</v>
      </c>
      <c r="H20" s="9">
        <f t="shared" si="20"/>
        <v>0.3057306814586604</v>
      </c>
      <c r="I20" s="9">
        <f t="shared" si="28"/>
        <v>0.5146609756685164</v>
      </c>
      <c r="J20" s="39">
        <f t="shared" si="21"/>
        <v>3.2708526184841404</v>
      </c>
      <c r="K20" s="31">
        <f t="shared" si="29"/>
        <v>0.5146609756685164</v>
      </c>
      <c r="L20" s="9">
        <f t="shared" si="22"/>
        <v>1.2740903539558606</v>
      </c>
      <c r="M20" s="11">
        <f t="shared" si="30"/>
        <v>73</v>
      </c>
      <c r="O20" s="23">
        <f t="shared" si="3"/>
        <v>1.1800000000000002</v>
      </c>
      <c r="P20" s="19">
        <f t="shared" si="4"/>
        <v>0.07188200730612544</v>
      </c>
      <c r="Q20" s="23">
        <f t="shared" si="5"/>
        <v>1.6800000000000002</v>
      </c>
      <c r="R20" s="19">
        <f t="shared" si="6"/>
        <v>0.2253092817258629</v>
      </c>
      <c r="S20" s="23">
        <f t="shared" si="7"/>
        <v>2.3600000000000008</v>
      </c>
      <c r="T20" s="19">
        <f t="shared" si="8"/>
        <v>0.37291200297010674</v>
      </c>
      <c r="U20" s="23">
        <f t="shared" si="9"/>
        <v>3.3600000000000017</v>
      </c>
      <c r="V20" s="19">
        <f t="shared" si="10"/>
        <v>0.5263392773898443</v>
      </c>
      <c r="W20" s="23">
        <f t="shared" si="11"/>
        <v>4.359999999999994</v>
      </c>
      <c r="X20" s="19">
        <f t="shared" si="12"/>
        <v>0.6394864892685854</v>
      </c>
      <c r="Y20" s="23">
        <f t="shared" si="13"/>
        <v>5.359999999999973</v>
      </c>
      <c r="Z20" s="19">
        <f t="shared" si="14"/>
        <v>0.7291647896927678</v>
      </c>
      <c r="AA20" s="23">
        <f t="shared" si="15"/>
        <v>6.3599999999999515</v>
      </c>
      <c r="AB20" s="19">
        <f t="shared" si="14"/>
        <v>0.8034571156484106</v>
      </c>
      <c r="AC20" s="23">
        <f t="shared" si="31"/>
        <v>7.35999999999993</v>
      </c>
      <c r="AD20" s="19">
        <f t="shared" si="0"/>
        <v>0.8668778143374948</v>
      </c>
      <c r="AE20" s="23">
        <f t="shared" si="23"/>
        <v>8.359999999999909</v>
      </c>
      <c r="AF20" s="19">
        <f t="shared" si="1"/>
        <v>0.9222062774390116</v>
      </c>
      <c r="AG20" s="23">
        <f t="shared" si="24"/>
        <v>9.359999999999888</v>
      </c>
      <c r="AH20" s="20">
        <f t="shared" si="2"/>
        <v>0.9712758487381</v>
      </c>
    </row>
    <row r="21" spans="2:34" ht="9.75" customHeight="1">
      <c r="B21" s="8">
        <f t="shared" si="25"/>
        <v>18</v>
      </c>
      <c r="C21" s="31">
        <f t="shared" si="17"/>
        <v>0.3141592653589793</v>
      </c>
      <c r="D21" s="9">
        <f t="shared" si="18"/>
        <v>0.3090169943749474</v>
      </c>
      <c r="E21" s="9">
        <f t="shared" si="26"/>
        <v>0.51001763591396</v>
      </c>
      <c r="F21" s="39">
        <f t="shared" si="19"/>
        <v>0.9510565162951535</v>
      </c>
      <c r="G21" s="31">
        <f t="shared" si="27"/>
        <v>0.021793674454987144</v>
      </c>
      <c r="H21" s="9">
        <f t="shared" si="20"/>
        <v>0.3249196962329063</v>
      </c>
      <c r="I21" s="9">
        <f t="shared" si="28"/>
        <v>0.48822396145897284</v>
      </c>
      <c r="J21" s="39">
        <f t="shared" si="21"/>
        <v>3.077683537175254</v>
      </c>
      <c r="K21" s="31">
        <f t="shared" si="29"/>
        <v>0.4882239614589729</v>
      </c>
      <c r="L21" s="9">
        <f t="shared" si="22"/>
        <v>1.2566370614359172</v>
      </c>
      <c r="M21" s="11">
        <f t="shared" si="30"/>
        <v>72</v>
      </c>
      <c r="O21" s="23">
        <f t="shared" si="3"/>
        <v>1.1900000000000002</v>
      </c>
      <c r="P21" s="19">
        <f t="shared" si="4"/>
        <v>0.07554696139253082</v>
      </c>
      <c r="Q21" s="23">
        <f t="shared" si="5"/>
        <v>1.6900000000000002</v>
      </c>
      <c r="R21" s="19">
        <f t="shared" si="6"/>
        <v>0.22788670461367358</v>
      </c>
      <c r="S21" s="23">
        <f t="shared" si="7"/>
        <v>2.380000000000001</v>
      </c>
      <c r="T21" s="19">
        <f t="shared" si="8"/>
        <v>0.3765769570565121</v>
      </c>
      <c r="U21" s="23">
        <f t="shared" si="9"/>
        <v>3.3800000000000017</v>
      </c>
      <c r="V21" s="19">
        <f t="shared" si="10"/>
        <v>0.5289167002776549</v>
      </c>
      <c r="W21" s="23">
        <f t="shared" si="11"/>
        <v>4.379999999999994</v>
      </c>
      <c r="X21" s="19">
        <f t="shared" si="12"/>
        <v>0.6414741105040989</v>
      </c>
      <c r="Y21" s="23">
        <f t="shared" si="13"/>
        <v>5.379999999999972</v>
      </c>
      <c r="Z21" s="19">
        <f t="shared" si="14"/>
        <v>0.730782275666387</v>
      </c>
      <c r="AA21" s="23">
        <f t="shared" si="15"/>
        <v>6.379999999999951</v>
      </c>
      <c r="AB21" s="19">
        <f t="shared" si="14"/>
        <v>0.804820678721159</v>
      </c>
      <c r="AC21" s="23">
        <f t="shared" si="31"/>
        <v>7.37999999999993</v>
      </c>
      <c r="AD21" s="19">
        <f t="shared" si="0"/>
        <v>0.8680563618230375</v>
      </c>
      <c r="AE21" s="23">
        <f t="shared" si="23"/>
        <v>8.379999999999908</v>
      </c>
      <c r="AF21" s="19">
        <f t="shared" si="1"/>
        <v>0.9232440186302717</v>
      </c>
      <c r="AG21" s="23">
        <f t="shared" si="24"/>
        <v>9.379999999999887</v>
      </c>
      <c r="AH21" s="20">
        <f t="shared" si="2"/>
        <v>0.9722028383790592</v>
      </c>
    </row>
    <row r="22" spans="2:34" ht="9.75" customHeight="1">
      <c r="B22" s="8">
        <f t="shared" si="25"/>
        <v>19</v>
      </c>
      <c r="C22" s="31">
        <f t="shared" si="17"/>
        <v>0.33161255787892263</v>
      </c>
      <c r="D22" s="9">
        <f t="shared" si="18"/>
        <v>0.3255681544571567</v>
      </c>
      <c r="E22" s="9">
        <f t="shared" si="26"/>
        <v>0.48735808234523664</v>
      </c>
      <c r="F22" s="39">
        <f t="shared" si="19"/>
        <v>0.9455185755993168</v>
      </c>
      <c r="G22" s="31">
        <f t="shared" si="27"/>
        <v>0.024329934612663123</v>
      </c>
      <c r="H22" s="9">
        <f t="shared" si="20"/>
        <v>0.34432761328966527</v>
      </c>
      <c r="I22" s="9">
        <f t="shared" si="28"/>
        <v>0.4630281477325735</v>
      </c>
      <c r="J22" s="39">
        <f t="shared" si="21"/>
        <v>2.9042108776758226</v>
      </c>
      <c r="K22" s="31">
        <f t="shared" si="29"/>
        <v>0.4630281477325735</v>
      </c>
      <c r="L22" s="9">
        <f t="shared" si="22"/>
        <v>1.239183768915974</v>
      </c>
      <c r="M22" s="11">
        <f t="shared" si="30"/>
        <v>71</v>
      </c>
      <c r="O22" s="23">
        <f t="shared" si="3"/>
        <v>1.2000000000000002</v>
      </c>
      <c r="P22" s="19">
        <f t="shared" si="4"/>
        <v>0.07918124604762489</v>
      </c>
      <c r="Q22" s="23">
        <f t="shared" si="5"/>
        <v>1.7000000000000002</v>
      </c>
      <c r="R22" s="19">
        <f t="shared" si="6"/>
        <v>0.23044892137827397</v>
      </c>
      <c r="S22" s="23">
        <f t="shared" si="7"/>
        <v>2.400000000000001</v>
      </c>
      <c r="T22" s="19">
        <f t="shared" si="8"/>
        <v>0.38021124171160614</v>
      </c>
      <c r="U22" s="23">
        <f t="shared" si="9"/>
        <v>3.4000000000000017</v>
      </c>
      <c r="V22" s="19">
        <f t="shared" si="10"/>
        <v>0.5314789170422554</v>
      </c>
      <c r="W22" s="23">
        <f t="shared" si="11"/>
        <v>4.399999999999993</v>
      </c>
      <c r="X22" s="19">
        <f t="shared" si="12"/>
        <v>0.6434526764861868</v>
      </c>
      <c r="Y22" s="23">
        <f t="shared" si="13"/>
        <v>5.399999999999972</v>
      </c>
      <c r="Z22" s="19">
        <f t="shared" si="14"/>
        <v>0.7323937598229663</v>
      </c>
      <c r="AA22" s="23">
        <f t="shared" si="15"/>
        <v>6.399999999999951</v>
      </c>
      <c r="AB22" s="19">
        <f t="shared" si="14"/>
        <v>0.8061799739838839</v>
      </c>
      <c r="AC22" s="23">
        <f t="shared" si="31"/>
        <v>7.399999999999929</v>
      </c>
      <c r="AD22" s="19">
        <f t="shared" si="0"/>
        <v>0.869231719730972</v>
      </c>
      <c r="AE22" s="23">
        <f t="shared" si="23"/>
        <v>8.399999999999908</v>
      </c>
      <c r="AF22" s="19">
        <f t="shared" si="1"/>
        <v>0.9242792860618769</v>
      </c>
      <c r="AG22" s="23">
        <f t="shared" si="24"/>
        <v>9.399999999999887</v>
      </c>
      <c r="AH22" s="20">
        <f t="shared" si="2"/>
        <v>0.9731278535996934</v>
      </c>
    </row>
    <row r="23" spans="2:34" ht="9.75" customHeight="1">
      <c r="B23" s="12">
        <f t="shared" si="25"/>
        <v>20</v>
      </c>
      <c r="C23" s="32">
        <f t="shared" si="17"/>
        <v>0.3490658503988659</v>
      </c>
      <c r="D23" s="13">
        <f t="shared" si="18"/>
        <v>0.3420201433256687</v>
      </c>
      <c r="E23" s="13">
        <f t="shared" si="26"/>
        <v>0.4659483153544828</v>
      </c>
      <c r="F23" s="40">
        <f t="shared" si="19"/>
        <v>0.9396926207859084</v>
      </c>
      <c r="G23" s="32">
        <f t="shared" si="27"/>
        <v>0.027014183557063514</v>
      </c>
      <c r="H23" s="13">
        <f t="shared" si="20"/>
        <v>0.36397023426620234</v>
      </c>
      <c r="I23" s="13">
        <f t="shared" si="28"/>
        <v>0.43893413179741925</v>
      </c>
      <c r="J23" s="40">
        <f t="shared" si="21"/>
        <v>2.7474774194546225</v>
      </c>
      <c r="K23" s="32">
        <f t="shared" si="29"/>
        <v>0.4389341317974193</v>
      </c>
      <c r="L23" s="13">
        <f t="shared" si="22"/>
        <v>1.2217304763960306</v>
      </c>
      <c r="M23" s="14">
        <f t="shared" si="30"/>
        <v>70</v>
      </c>
      <c r="O23" s="23">
        <f t="shared" si="3"/>
        <v>1.2100000000000002</v>
      </c>
      <c r="P23" s="19">
        <f t="shared" si="4"/>
        <v>0.08278537031645015</v>
      </c>
      <c r="Q23" s="23">
        <f t="shared" si="5"/>
        <v>1.7100000000000002</v>
      </c>
      <c r="R23" s="19">
        <f t="shared" si="6"/>
        <v>0.23299611039215387</v>
      </c>
      <c r="S23" s="23">
        <f t="shared" si="7"/>
        <v>2.420000000000001</v>
      </c>
      <c r="T23" s="19">
        <f t="shared" si="8"/>
        <v>0.3838153659804314</v>
      </c>
      <c r="U23" s="23">
        <f t="shared" si="9"/>
        <v>3.4200000000000017</v>
      </c>
      <c r="V23" s="19">
        <f t="shared" si="10"/>
        <v>0.5340261060561352</v>
      </c>
      <c r="W23" s="23">
        <f t="shared" si="11"/>
        <v>4.419999999999993</v>
      </c>
      <c r="X23" s="19">
        <f t="shared" si="12"/>
        <v>0.6454222693490912</v>
      </c>
      <c r="Y23" s="23">
        <f t="shared" si="13"/>
        <v>5.4199999999999715</v>
      </c>
      <c r="Z23" s="19">
        <f t="shared" si="14"/>
        <v>0.7339992865383846</v>
      </c>
      <c r="AA23" s="23">
        <f t="shared" si="15"/>
        <v>6.41999999999995</v>
      </c>
      <c r="AB23" s="19">
        <f t="shared" si="14"/>
        <v>0.8075350280688499</v>
      </c>
      <c r="AC23" s="23">
        <f t="shared" si="31"/>
        <v>7.419999999999929</v>
      </c>
      <c r="AD23" s="19">
        <f t="shared" si="0"/>
        <v>0.8704039052790229</v>
      </c>
      <c r="AE23" s="23">
        <f t="shared" si="23"/>
        <v>8.419999999999908</v>
      </c>
      <c r="AF23" s="19">
        <f t="shared" si="1"/>
        <v>0.9253120914996448</v>
      </c>
      <c r="AG23" s="23">
        <f t="shared" si="24"/>
        <v>9.419999999999886</v>
      </c>
      <c r="AH23" s="20">
        <f t="shared" si="2"/>
        <v>0.9740509027928721</v>
      </c>
    </row>
    <row r="24" spans="2:34" ht="9.75" customHeight="1">
      <c r="B24" s="8">
        <f t="shared" si="25"/>
        <v>21</v>
      </c>
      <c r="C24" s="31">
        <f t="shared" si="17"/>
        <v>0.3665191429188092</v>
      </c>
      <c r="D24" s="9">
        <f t="shared" si="18"/>
        <v>0.35836794954530027</v>
      </c>
      <c r="E24" s="9">
        <f t="shared" si="26"/>
        <v>0.4456708381785351</v>
      </c>
      <c r="F24" s="39">
        <f t="shared" si="19"/>
        <v>0.9335804264972017</v>
      </c>
      <c r="G24" s="31">
        <f t="shared" si="27"/>
        <v>0.029848262311196198</v>
      </c>
      <c r="H24" s="9">
        <f t="shared" si="20"/>
        <v>0.3838640350354158</v>
      </c>
      <c r="I24" s="9">
        <f t="shared" si="28"/>
        <v>0.4158225758673389</v>
      </c>
      <c r="J24" s="39">
        <f t="shared" si="21"/>
        <v>2.605089064693802</v>
      </c>
      <c r="K24" s="31">
        <f t="shared" si="29"/>
        <v>0.41582257586733895</v>
      </c>
      <c r="L24" s="9">
        <f t="shared" si="22"/>
        <v>1.2042771838760873</v>
      </c>
      <c r="M24" s="11">
        <f t="shared" si="30"/>
        <v>69</v>
      </c>
      <c r="O24" s="23">
        <f t="shared" si="3"/>
        <v>1.2200000000000002</v>
      </c>
      <c r="P24" s="19">
        <f t="shared" si="4"/>
        <v>0.0863598306747483</v>
      </c>
      <c r="Q24" s="23">
        <f t="shared" si="5"/>
        <v>1.7200000000000002</v>
      </c>
      <c r="R24" s="19">
        <f t="shared" si="6"/>
        <v>0.23552844690754896</v>
      </c>
      <c r="S24" s="23">
        <f t="shared" si="7"/>
        <v>2.440000000000001</v>
      </c>
      <c r="T24" s="19">
        <f t="shared" si="8"/>
        <v>0.3873898263387296</v>
      </c>
      <c r="U24" s="23">
        <f t="shared" si="9"/>
        <v>3.4400000000000017</v>
      </c>
      <c r="V24" s="19">
        <f t="shared" si="10"/>
        <v>0.5365584425715303</v>
      </c>
      <c r="W24" s="23">
        <f t="shared" si="11"/>
        <v>4.439999999999992</v>
      </c>
      <c r="X24" s="19">
        <f t="shared" si="12"/>
        <v>0.6473829701146191</v>
      </c>
      <c r="Y24" s="23">
        <f t="shared" si="13"/>
        <v>5.439999999999971</v>
      </c>
      <c r="Z24" s="19">
        <f t="shared" si="14"/>
        <v>0.7355988996981776</v>
      </c>
      <c r="AA24" s="23">
        <f t="shared" si="15"/>
        <v>6.43999999999995</v>
      </c>
      <c r="AB24" s="19">
        <f t="shared" si="14"/>
        <v>0.8088858673598087</v>
      </c>
      <c r="AC24" s="23">
        <f t="shared" si="31"/>
        <v>7.4399999999999284</v>
      </c>
      <c r="AD24" s="19">
        <f t="shared" si="0"/>
        <v>0.8715729355458746</v>
      </c>
      <c r="AE24" s="23">
        <f t="shared" si="23"/>
        <v>8.439999999999907</v>
      </c>
      <c r="AF24" s="19">
        <f t="shared" si="1"/>
        <v>0.9263424466256502</v>
      </c>
      <c r="AG24" s="23">
        <f t="shared" si="24"/>
        <v>9.439999999999886</v>
      </c>
      <c r="AH24" s="20">
        <f t="shared" si="2"/>
        <v>0.9749719942980637</v>
      </c>
    </row>
    <row r="25" spans="2:34" ht="9.75" customHeight="1">
      <c r="B25" s="8">
        <f t="shared" si="25"/>
        <v>22</v>
      </c>
      <c r="C25" s="31">
        <f t="shared" si="17"/>
        <v>0.3839724354387525</v>
      </c>
      <c r="D25" s="9">
        <f t="shared" si="18"/>
        <v>0.374606593415912</v>
      </c>
      <c r="E25" s="9">
        <f t="shared" si="26"/>
        <v>0.426424582916608</v>
      </c>
      <c r="F25" s="39">
        <f t="shared" si="19"/>
        <v>0.9271838545667874</v>
      </c>
      <c r="G25" s="31">
        <f t="shared" si="27"/>
        <v>0.03283413952677504</v>
      </c>
      <c r="H25" s="9">
        <f t="shared" si="20"/>
        <v>0.4040262258351568</v>
      </c>
      <c r="I25" s="9">
        <f t="shared" si="28"/>
        <v>0.39359044338983296</v>
      </c>
      <c r="J25" s="39">
        <f t="shared" si="21"/>
        <v>2.475086853416296</v>
      </c>
      <c r="K25" s="31">
        <f t="shared" si="29"/>
        <v>0.39359044338983296</v>
      </c>
      <c r="L25" s="9">
        <f t="shared" si="22"/>
        <v>1.1868238913561442</v>
      </c>
      <c r="M25" s="11">
        <f t="shared" si="30"/>
        <v>68</v>
      </c>
      <c r="O25" s="23">
        <f t="shared" si="3"/>
        <v>1.2300000000000002</v>
      </c>
      <c r="P25" s="19">
        <f t="shared" si="4"/>
        <v>0.089905111439398</v>
      </c>
      <c r="Q25" s="23">
        <f t="shared" si="5"/>
        <v>1.7300000000000002</v>
      </c>
      <c r="R25" s="19">
        <f t="shared" si="6"/>
        <v>0.23804610312879546</v>
      </c>
      <c r="S25" s="23">
        <f t="shared" si="7"/>
        <v>2.460000000000001</v>
      </c>
      <c r="T25" s="19">
        <f t="shared" si="8"/>
        <v>0.39093510710337925</v>
      </c>
      <c r="U25" s="23">
        <f t="shared" si="9"/>
        <v>3.4600000000000017</v>
      </c>
      <c r="V25" s="19">
        <f t="shared" si="10"/>
        <v>0.5390760987927768</v>
      </c>
      <c r="W25" s="23">
        <f t="shared" si="11"/>
        <v>4.459999999999992</v>
      </c>
      <c r="X25" s="19">
        <f t="shared" si="12"/>
        <v>0.6493348587121411</v>
      </c>
      <c r="Y25" s="23">
        <f t="shared" si="13"/>
        <v>5.459999999999971</v>
      </c>
      <c r="Z25" s="19">
        <f t="shared" si="14"/>
        <v>0.737192642704735</v>
      </c>
      <c r="AA25" s="23">
        <f t="shared" si="15"/>
        <v>6.459999999999949</v>
      </c>
      <c r="AB25" s="19">
        <f t="shared" si="14"/>
        <v>0.8102325179950807</v>
      </c>
      <c r="AC25" s="23">
        <f t="shared" si="31"/>
        <v>7.459999999999928</v>
      </c>
      <c r="AD25" s="19">
        <f t="shared" si="0"/>
        <v>0.8727388274726646</v>
      </c>
      <c r="AE25" s="23">
        <f t="shared" si="23"/>
        <v>8.459999999999907</v>
      </c>
      <c r="AF25" s="19">
        <f t="shared" si="1"/>
        <v>0.9273703630390188</v>
      </c>
      <c r="AG25" s="23">
        <f t="shared" si="24"/>
        <v>9.459999999999885</v>
      </c>
      <c r="AH25" s="20">
        <f t="shared" si="2"/>
        <v>0.9758911364017875</v>
      </c>
    </row>
    <row r="26" spans="2:34" ht="9.75" customHeight="1">
      <c r="B26" s="8">
        <f t="shared" si="25"/>
        <v>23</v>
      </c>
      <c r="C26" s="31">
        <f t="shared" si="17"/>
        <v>0.4014257279586958</v>
      </c>
      <c r="D26" s="9">
        <f t="shared" si="18"/>
        <v>0.39073112848927377</v>
      </c>
      <c r="E26" s="9">
        <f t="shared" si="26"/>
        <v>0.40812198833344693</v>
      </c>
      <c r="F26" s="39">
        <f t="shared" si="19"/>
        <v>0.9205048534524404</v>
      </c>
      <c r="G26" s="31">
        <f t="shared" si="27"/>
        <v>0.035973917293528515</v>
      </c>
      <c r="H26" s="9">
        <f t="shared" si="20"/>
        <v>0.42447481620960476</v>
      </c>
      <c r="I26" s="9">
        <f t="shared" si="28"/>
        <v>0.3721480710399184</v>
      </c>
      <c r="J26" s="39">
        <f t="shared" si="21"/>
        <v>2.3558523658237527</v>
      </c>
      <c r="K26" s="31">
        <f t="shared" si="29"/>
        <v>0.37214807103991837</v>
      </c>
      <c r="L26" s="9">
        <f t="shared" si="22"/>
        <v>1.1693705988362009</v>
      </c>
      <c r="M26" s="11">
        <f t="shared" si="30"/>
        <v>67</v>
      </c>
      <c r="O26" s="23">
        <f t="shared" si="3"/>
        <v>1.2400000000000002</v>
      </c>
      <c r="P26" s="19">
        <f t="shared" si="4"/>
        <v>0.09342168516223515</v>
      </c>
      <c r="Q26" s="23">
        <f t="shared" si="5"/>
        <v>1.7400000000000002</v>
      </c>
      <c r="R26" s="19">
        <f t="shared" si="6"/>
        <v>0.24054924828259977</v>
      </c>
      <c r="S26" s="23">
        <f t="shared" si="7"/>
        <v>2.480000000000001</v>
      </c>
      <c r="T26" s="19">
        <f t="shared" si="8"/>
        <v>0.3944516808262164</v>
      </c>
      <c r="U26" s="23">
        <f t="shared" si="9"/>
        <v>3.4800000000000018</v>
      </c>
      <c r="V26" s="19">
        <f t="shared" si="10"/>
        <v>0.5415792439465811</v>
      </c>
      <c r="W26" s="23">
        <f t="shared" si="11"/>
        <v>4.4799999999999915</v>
      </c>
      <c r="X26" s="19">
        <f t="shared" si="12"/>
        <v>0.6512780139981432</v>
      </c>
      <c r="Y26" s="23">
        <f t="shared" si="13"/>
        <v>5.47999999999997</v>
      </c>
      <c r="Z26" s="19">
        <f t="shared" si="14"/>
        <v>0.7387805584843667</v>
      </c>
      <c r="AA26" s="23">
        <f t="shared" si="15"/>
        <v>6.479999999999949</v>
      </c>
      <c r="AB26" s="19">
        <f t="shared" si="14"/>
        <v>0.81157500587059</v>
      </c>
      <c r="AC26" s="23">
        <f t="shared" si="31"/>
        <v>7.479999999999928</v>
      </c>
      <c r="AD26" s="19">
        <f t="shared" si="0"/>
        <v>0.8739015978644572</v>
      </c>
      <c r="AE26" s="23">
        <f t="shared" si="23"/>
        <v>8.479999999999906</v>
      </c>
      <c r="AF26" s="19">
        <f t="shared" si="1"/>
        <v>0.9283958522567091</v>
      </c>
      <c r="AG26" s="23">
        <f t="shared" si="24"/>
        <v>9.479999999999885</v>
      </c>
      <c r="AH26" s="20">
        <f t="shared" si="2"/>
        <v>0.9768083373380609</v>
      </c>
    </row>
    <row r="27" spans="2:34" ht="9.75" customHeight="1">
      <c r="B27" s="8">
        <f t="shared" si="25"/>
        <v>24</v>
      </c>
      <c r="C27" s="31">
        <f t="shared" si="17"/>
        <v>0.4188790204786391</v>
      </c>
      <c r="D27" s="9">
        <f t="shared" si="18"/>
        <v>0.4067366430758002</v>
      </c>
      <c r="E27" s="9">
        <f t="shared" si="26"/>
        <v>0.3906867000597495</v>
      </c>
      <c r="F27" s="39">
        <f t="shared" si="19"/>
        <v>0.9135454576426009</v>
      </c>
      <c r="G27" s="31">
        <f t="shared" si="27"/>
        <v>0.039269837460697045</v>
      </c>
      <c r="H27" s="9">
        <f t="shared" si="20"/>
        <v>0.4452286853085362</v>
      </c>
      <c r="I27" s="9">
        <f t="shared" si="28"/>
        <v>0.35141686259905236</v>
      </c>
      <c r="J27" s="39">
        <f t="shared" si="21"/>
        <v>2.246036773904216</v>
      </c>
      <c r="K27" s="31">
        <f t="shared" si="29"/>
        <v>0.3514168625990524</v>
      </c>
      <c r="L27" s="9">
        <f t="shared" si="22"/>
        <v>1.1519173063162575</v>
      </c>
      <c r="M27" s="11">
        <f t="shared" si="30"/>
        <v>66</v>
      </c>
      <c r="O27" s="26">
        <f t="shared" si="3"/>
        <v>1.2500000000000002</v>
      </c>
      <c r="P27" s="21">
        <f t="shared" si="4"/>
        <v>0.09691001300805649</v>
      </c>
      <c r="Q27" s="26">
        <f t="shared" si="5"/>
        <v>1.7500000000000002</v>
      </c>
      <c r="R27" s="21">
        <f t="shared" si="6"/>
        <v>0.2430380486862945</v>
      </c>
      <c r="S27" s="26">
        <f t="shared" si="7"/>
        <v>2.500000000000001</v>
      </c>
      <c r="T27" s="21">
        <f t="shared" si="8"/>
        <v>0.39794000867203777</v>
      </c>
      <c r="U27" s="26">
        <f t="shared" si="9"/>
        <v>3.5000000000000018</v>
      </c>
      <c r="V27" s="21">
        <f t="shared" si="10"/>
        <v>0.5440680443502759</v>
      </c>
      <c r="W27" s="26">
        <f t="shared" si="11"/>
        <v>4.499999999999991</v>
      </c>
      <c r="X27" s="21">
        <f t="shared" si="12"/>
        <v>0.6532125137753428</v>
      </c>
      <c r="Y27" s="26">
        <f t="shared" si="13"/>
        <v>5.49999999999997</v>
      </c>
      <c r="Z27" s="21">
        <f t="shared" si="14"/>
        <v>0.7403626894942414</v>
      </c>
      <c r="AA27" s="26">
        <f t="shared" si="15"/>
        <v>6.4999999999999485</v>
      </c>
      <c r="AB27" s="21">
        <f t="shared" si="14"/>
        <v>0.8129133566428521</v>
      </c>
      <c r="AC27" s="26">
        <f t="shared" si="31"/>
        <v>7.499999999999927</v>
      </c>
      <c r="AD27" s="21">
        <f t="shared" si="0"/>
        <v>0.8750612633916959</v>
      </c>
      <c r="AE27" s="26">
        <f t="shared" si="23"/>
        <v>8.499999999999906</v>
      </c>
      <c r="AF27" s="21">
        <f t="shared" si="1"/>
        <v>0.929418925714288</v>
      </c>
      <c r="AG27" s="26">
        <f t="shared" si="24"/>
        <v>9.499999999999885</v>
      </c>
      <c r="AH27" s="22">
        <f t="shared" si="2"/>
        <v>0.9777236052888425</v>
      </c>
    </row>
    <row r="28" spans="2:34" ht="9.75" customHeight="1">
      <c r="B28" s="8">
        <f t="shared" si="25"/>
        <v>25</v>
      </c>
      <c r="C28" s="31">
        <f t="shared" si="17"/>
        <v>0.4363323129985824</v>
      </c>
      <c r="D28" s="9">
        <f t="shared" si="18"/>
        <v>0.42261826174069944</v>
      </c>
      <c r="E28" s="9">
        <f t="shared" si="26"/>
        <v>0.37405174059686025</v>
      </c>
      <c r="F28" s="39">
        <f t="shared" si="19"/>
        <v>0.9063077870366499</v>
      </c>
      <c r="G28" s="31">
        <f t="shared" si="27"/>
        <v>0.0427242885136015</v>
      </c>
      <c r="H28" s="9">
        <f t="shared" si="20"/>
        <v>0.4663076581549986</v>
      </c>
      <c r="I28" s="9">
        <f t="shared" si="28"/>
        <v>0.3313274520832588</v>
      </c>
      <c r="J28" s="39">
        <f t="shared" si="21"/>
        <v>2.1445069205095586</v>
      </c>
      <c r="K28" s="31">
        <f t="shared" si="29"/>
        <v>0.3313274520832588</v>
      </c>
      <c r="L28" s="9">
        <f t="shared" si="22"/>
        <v>1.1344640137963142</v>
      </c>
      <c r="M28" s="11">
        <f t="shared" si="30"/>
        <v>65</v>
      </c>
      <c r="O28" s="23">
        <f t="shared" si="3"/>
        <v>1.2600000000000002</v>
      </c>
      <c r="P28" s="19">
        <f t="shared" si="4"/>
        <v>0.10037054511756298</v>
      </c>
      <c r="Q28" s="23">
        <f t="shared" si="5"/>
        <v>1.7600000000000002</v>
      </c>
      <c r="R28" s="19">
        <f t="shared" si="6"/>
        <v>0.24551266781414988</v>
      </c>
      <c r="S28" s="23">
        <f t="shared" si="7"/>
        <v>2.520000000000001</v>
      </c>
      <c r="T28" s="19">
        <f t="shared" si="8"/>
        <v>0.40140054078154425</v>
      </c>
      <c r="U28" s="23">
        <f t="shared" si="9"/>
        <v>3.520000000000002</v>
      </c>
      <c r="V28" s="19">
        <f t="shared" si="10"/>
        <v>0.5465426634781312</v>
      </c>
      <c r="W28" s="23">
        <f t="shared" si="11"/>
        <v>4.519999999999991</v>
      </c>
      <c r="X28" s="19">
        <f t="shared" si="12"/>
        <v>0.6551384348113812</v>
      </c>
      <c r="Y28" s="23">
        <f t="shared" si="13"/>
        <v>5.519999999999969</v>
      </c>
      <c r="Z28" s="19">
        <f t="shared" si="14"/>
        <v>0.7419390777291965</v>
      </c>
      <c r="AA28" s="23">
        <f t="shared" si="15"/>
        <v>6.519999999999948</v>
      </c>
      <c r="AB28" s="19">
        <f t="shared" si="14"/>
        <v>0.8142475957319167</v>
      </c>
      <c r="AC28" s="23">
        <f t="shared" si="31"/>
        <v>7.519999999999927</v>
      </c>
      <c r="AD28" s="19">
        <f t="shared" si="0"/>
        <v>0.876217840591638</v>
      </c>
      <c r="AE28" s="23">
        <f t="shared" si="23"/>
        <v>8.519999999999905</v>
      </c>
      <c r="AF28" s="19">
        <f t="shared" si="1"/>
        <v>0.9304395947666952</v>
      </c>
      <c r="AG28" s="23">
        <f t="shared" si="24"/>
        <v>9.519999999999884</v>
      </c>
      <c r="AH28" s="20">
        <f t="shared" si="2"/>
        <v>0.978636948384469</v>
      </c>
    </row>
    <row r="29" spans="2:34" ht="9.75" customHeight="1">
      <c r="B29" s="15">
        <f t="shared" si="25"/>
        <v>26</v>
      </c>
      <c r="C29" s="37">
        <f t="shared" si="17"/>
        <v>0.4537856055185257</v>
      </c>
      <c r="D29" s="16">
        <f t="shared" si="18"/>
        <v>0.4383711467890774</v>
      </c>
      <c r="E29" s="16">
        <f t="shared" si="26"/>
        <v>0.35815803847136685</v>
      </c>
      <c r="F29" s="38">
        <f t="shared" si="19"/>
        <v>0.898794046299167</v>
      </c>
      <c r="G29" s="37">
        <f t="shared" si="27"/>
        <v>0.04633981305306721</v>
      </c>
      <c r="H29" s="16">
        <f t="shared" si="20"/>
        <v>0.48773258856586144</v>
      </c>
      <c r="I29" s="16">
        <f t="shared" si="28"/>
        <v>0.31181822541829957</v>
      </c>
      <c r="J29" s="38">
        <f t="shared" si="21"/>
        <v>2.050303841579296</v>
      </c>
      <c r="K29" s="37">
        <f t="shared" si="29"/>
        <v>0.31181822541829957</v>
      </c>
      <c r="L29" s="16">
        <f t="shared" si="22"/>
        <v>1.117010721276371</v>
      </c>
      <c r="M29" s="17">
        <f t="shared" si="30"/>
        <v>64</v>
      </c>
      <c r="O29" s="23">
        <f t="shared" si="3"/>
        <v>1.2700000000000002</v>
      </c>
      <c r="P29" s="19">
        <f t="shared" si="4"/>
        <v>0.10380372095595694</v>
      </c>
      <c r="Q29" s="23">
        <f t="shared" si="5"/>
        <v>1.7700000000000002</v>
      </c>
      <c r="R29" s="19">
        <f t="shared" si="6"/>
        <v>0.2479732663618067</v>
      </c>
      <c r="S29" s="23">
        <f t="shared" si="7"/>
        <v>2.540000000000001</v>
      </c>
      <c r="T29" s="19">
        <f t="shared" si="8"/>
        <v>0.4048337166199382</v>
      </c>
      <c r="U29" s="23">
        <f t="shared" si="9"/>
        <v>3.540000000000002</v>
      </c>
      <c r="V29" s="19">
        <f t="shared" si="10"/>
        <v>0.5490032620257881</v>
      </c>
      <c r="W29" s="23">
        <f t="shared" si="11"/>
        <v>4.53999999999999</v>
      </c>
      <c r="X29" s="19">
        <f t="shared" si="12"/>
        <v>0.657055852857103</v>
      </c>
      <c r="Y29" s="23">
        <f t="shared" si="13"/>
        <v>5.539999999999969</v>
      </c>
      <c r="Z29" s="19">
        <f t="shared" si="14"/>
        <v>0.7435097647284273</v>
      </c>
      <c r="AA29" s="23">
        <f t="shared" si="15"/>
        <v>6.539999999999948</v>
      </c>
      <c r="AB29" s="19">
        <f t="shared" si="14"/>
        <v>0.8155777483242638</v>
      </c>
      <c r="AC29" s="23">
        <f t="shared" si="31"/>
        <v>7.539999999999926</v>
      </c>
      <c r="AD29" s="19">
        <f t="shared" si="0"/>
        <v>0.8773713458697698</v>
      </c>
      <c r="AE29" s="23">
        <f t="shared" si="23"/>
        <v>8.539999999999905</v>
      </c>
      <c r="AF29" s="19">
        <f t="shared" si="1"/>
        <v>0.9314578706890002</v>
      </c>
      <c r="AG29" s="23">
        <f t="shared" si="24"/>
        <v>9.539999999999884</v>
      </c>
      <c r="AH29" s="20">
        <f t="shared" si="2"/>
        <v>0.9795483747040898</v>
      </c>
    </row>
    <row r="30" spans="2:34" ht="9.75" customHeight="1">
      <c r="B30" s="8">
        <f t="shared" si="25"/>
        <v>27</v>
      </c>
      <c r="C30" s="31">
        <f t="shared" si="17"/>
        <v>0.47123889803846897</v>
      </c>
      <c r="D30" s="9">
        <f t="shared" si="18"/>
        <v>0.45399049973954675</v>
      </c>
      <c r="E30" s="9">
        <f t="shared" si="26"/>
        <v>0.3429532351469949</v>
      </c>
      <c r="F30" s="39">
        <f t="shared" si="19"/>
        <v>0.8910065241883679</v>
      </c>
      <c r="G30" s="31">
        <f t="shared" si="27"/>
        <v>0.05011911593098882</v>
      </c>
      <c r="H30" s="9">
        <f t="shared" si="20"/>
        <v>0.5095254494944288</v>
      </c>
      <c r="I30" s="9">
        <f t="shared" si="28"/>
        <v>0.292834119216006</v>
      </c>
      <c r="J30" s="39">
        <f t="shared" si="21"/>
        <v>1.9626105055051506</v>
      </c>
      <c r="K30" s="31">
        <f t="shared" si="29"/>
        <v>0.292834119216006</v>
      </c>
      <c r="L30" s="9">
        <f t="shared" si="22"/>
        <v>1.0995574287564276</v>
      </c>
      <c r="M30" s="11">
        <f t="shared" si="30"/>
        <v>63</v>
      </c>
      <c r="O30" s="23">
        <f t="shared" si="3"/>
        <v>1.2800000000000002</v>
      </c>
      <c r="P30" s="19">
        <f t="shared" si="4"/>
        <v>0.10720996964786846</v>
      </c>
      <c r="Q30" s="23">
        <f t="shared" si="5"/>
        <v>1.7800000000000002</v>
      </c>
      <c r="R30" s="19">
        <f t="shared" si="6"/>
        <v>0.25042000230889405</v>
      </c>
      <c r="S30" s="23">
        <f t="shared" si="7"/>
        <v>2.560000000000001</v>
      </c>
      <c r="T30" s="19">
        <f t="shared" si="8"/>
        <v>0.4082399653118497</v>
      </c>
      <c r="U30" s="23">
        <f t="shared" si="9"/>
        <v>3.560000000000002</v>
      </c>
      <c r="V30" s="19">
        <f t="shared" si="10"/>
        <v>0.5514499979728754</v>
      </c>
      <c r="W30" s="23">
        <f t="shared" si="11"/>
        <v>4.55999999999999</v>
      </c>
      <c r="X30" s="19">
        <f t="shared" si="12"/>
        <v>0.658964842664434</v>
      </c>
      <c r="Y30" s="23">
        <f t="shared" si="13"/>
        <v>5.5599999999999685</v>
      </c>
      <c r="Z30" s="19">
        <f t="shared" si="14"/>
        <v>0.745074791582055</v>
      </c>
      <c r="AA30" s="23">
        <f t="shared" si="15"/>
        <v>6.559999999999947</v>
      </c>
      <c r="AB30" s="19">
        <f t="shared" si="14"/>
        <v>0.8169038393756568</v>
      </c>
      <c r="AC30" s="23">
        <f t="shared" si="31"/>
        <v>7.559999999999926</v>
      </c>
      <c r="AD30" s="19">
        <f t="shared" si="0"/>
        <v>0.8785217955012022</v>
      </c>
      <c r="AE30" s="23">
        <f t="shared" si="23"/>
        <v>8.559999999999905</v>
      </c>
      <c r="AF30" s="19">
        <f t="shared" si="1"/>
        <v>0.9324737646771484</v>
      </c>
      <c r="AG30" s="23">
        <f t="shared" si="24"/>
        <v>9.559999999999883</v>
      </c>
      <c r="AH30" s="20">
        <f t="shared" si="2"/>
        <v>0.9804578922760948</v>
      </c>
    </row>
    <row r="31" spans="2:34" ht="9.75" customHeight="1">
      <c r="B31" s="8">
        <f t="shared" si="25"/>
        <v>28</v>
      </c>
      <c r="C31" s="31">
        <f t="shared" si="17"/>
        <v>0.4886921905584123</v>
      </c>
      <c r="D31" s="9">
        <f t="shared" si="18"/>
        <v>0.4694715627858908</v>
      </c>
      <c r="E31" s="9">
        <f t="shared" si="26"/>
        <v>0.3283907090404724</v>
      </c>
      <c r="F31" s="39">
        <f t="shared" si="19"/>
        <v>0.882947592858927</v>
      </c>
      <c r="G31" s="31">
        <f t="shared" si="27"/>
        <v>0.054065073101511874</v>
      </c>
      <c r="H31" s="9">
        <f t="shared" si="20"/>
        <v>0.5317094316614788</v>
      </c>
      <c r="I31" s="9">
        <f t="shared" si="28"/>
        <v>0.27432563593896053</v>
      </c>
      <c r="J31" s="39">
        <f t="shared" si="21"/>
        <v>1.880726465346332</v>
      </c>
      <c r="K31" s="31">
        <f t="shared" si="29"/>
        <v>0.27432563593896053</v>
      </c>
      <c r="L31" s="9">
        <f t="shared" si="22"/>
        <v>1.0821041362364843</v>
      </c>
      <c r="M31" s="11">
        <f t="shared" si="30"/>
        <v>62</v>
      </c>
      <c r="O31" s="23">
        <f t="shared" si="3"/>
        <v>1.2900000000000003</v>
      </c>
      <c r="P31" s="19">
        <f t="shared" si="4"/>
        <v>0.11058971029924905</v>
      </c>
      <c r="Q31" s="23">
        <f t="shared" si="5"/>
        <v>1.7900000000000003</v>
      </c>
      <c r="R31" s="19">
        <f t="shared" si="6"/>
        <v>0.25285303097989326</v>
      </c>
      <c r="S31" s="23">
        <f t="shared" si="7"/>
        <v>2.580000000000001</v>
      </c>
      <c r="T31" s="19">
        <f t="shared" si="8"/>
        <v>0.41161970596323033</v>
      </c>
      <c r="U31" s="23">
        <f t="shared" si="9"/>
        <v>3.580000000000002</v>
      </c>
      <c r="V31" s="19">
        <f t="shared" si="10"/>
        <v>0.5538830266438746</v>
      </c>
      <c r="W31" s="23">
        <f t="shared" si="11"/>
        <v>4.579999999999989</v>
      </c>
      <c r="X31" s="19">
        <f t="shared" si="12"/>
        <v>0.6608654780038682</v>
      </c>
      <c r="Y31" s="23">
        <f t="shared" si="13"/>
        <v>5.579999999999968</v>
      </c>
      <c r="Z31" s="19">
        <f t="shared" si="14"/>
        <v>0.7466341989375763</v>
      </c>
      <c r="AA31" s="23">
        <f t="shared" si="15"/>
        <v>6.579999999999947</v>
      </c>
      <c r="AB31" s="19">
        <f t="shared" si="14"/>
        <v>0.8182258936139519</v>
      </c>
      <c r="AC31" s="23">
        <f t="shared" si="31"/>
        <v>7.5799999999999255</v>
      </c>
      <c r="AD31" s="19">
        <f t="shared" si="0"/>
        <v>0.8796692056320493</v>
      </c>
      <c r="AE31" s="23">
        <f t="shared" si="23"/>
        <v>8.579999999999904</v>
      </c>
      <c r="AF31" s="19">
        <f t="shared" si="1"/>
        <v>0.9334872878487006</v>
      </c>
      <c r="AG31" s="23">
        <f t="shared" si="24"/>
        <v>9.579999999999883</v>
      </c>
      <c r="AH31" s="20">
        <f t="shared" si="2"/>
        <v>0.9813655090785391</v>
      </c>
    </row>
    <row r="32" spans="2:34" ht="9.75" customHeight="1">
      <c r="B32" s="8">
        <f t="shared" si="25"/>
        <v>29</v>
      </c>
      <c r="C32" s="31">
        <f t="shared" si="17"/>
        <v>0.5061454830783556</v>
      </c>
      <c r="D32" s="9">
        <f t="shared" si="18"/>
        <v>0.48480962024633706</v>
      </c>
      <c r="E32" s="9">
        <f t="shared" si="26"/>
        <v>0.3144287708994321</v>
      </c>
      <c r="F32" s="39">
        <f t="shared" si="19"/>
        <v>0.8746197071393957</v>
      </c>
      <c r="G32" s="31">
        <f t="shared" si="27"/>
        <v>0.05818074125428827</v>
      </c>
      <c r="H32" s="9">
        <f t="shared" si="20"/>
        <v>0.554309051452769</v>
      </c>
      <c r="I32" s="9">
        <f t="shared" si="28"/>
        <v>0.2562480296451438</v>
      </c>
      <c r="J32" s="39">
        <f t="shared" si="21"/>
        <v>1.8040477552714238</v>
      </c>
      <c r="K32" s="31">
        <f t="shared" si="29"/>
        <v>0.25624802964514387</v>
      </c>
      <c r="L32" s="9">
        <f t="shared" si="22"/>
        <v>1.064650843716541</v>
      </c>
      <c r="M32" s="11">
        <f t="shared" si="30"/>
        <v>61</v>
      </c>
      <c r="O32" s="23">
        <f t="shared" si="3"/>
        <v>1.3000000000000003</v>
      </c>
      <c r="P32" s="19">
        <f t="shared" si="4"/>
        <v>0.11394335230683686</v>
      </c>
      <c r="Q32" s="23">
        <f t="shared" si="5"/>
        <v>1.8000000000000003</v>
      </c>
      <c r="R32" s="19">
        <f t="shared" si="6"/>
        <v>0.2552725051033061</v>
      </c>
      <c r="S32" s="23">
        <f t="shared" si="7"/>
        <v>2.600000000000001</v>
      </c>
      <c r="T32" s="19">
        <f t="shared" si="8"/>
        <v>0.41497334797081814</v>
      </c>
      <c r="U32" s="23">
        <f t="shared" si="9"/>
        <v>3.600000000000002</v>
      </c>
      <c r="V32" s="19">
        <f t="shared" si="10"/>
        <v>0.5563025007672875</v>
      </c>
      <c r="W32" s="23">
        <f t="shared" si="11"/>
        <v>4.599999999999989</v>
      </c>
      <c r="X32" s="19">
        <f t="shared" si="12"/>
        <v>0.662757831681573</v>
      </c>
      <c r="Y32" s="23">
        <f t="shared" si="13"/>
        <v>5.599999999999968</v>
      </c>
      <c r="Z32" s="19">
        <f t="shared" si="14"/>
        <v>0.7481880270061979</v>
      </c>
      <c r="AA32" s="23">
        <f t="shared" si="15"/>
        <v>6.599999999999946</v>
      </c>
      <c r="AB32" s="19">
        <f t="shared" si="14"/>
        <v>0.8195439355418651</v>
      </c>
      <c r="AC32" s="23">
        <f t="shared" si="31"/>
        <v>7.599999999999925</v>
      </c>
      <c r="AD32" s="19">
        <f t="shared" si="0"/>
        <v>0.880813592280787</v>
      </c>
      <c r="AE32" s="23">
        <f t="shared" si="23"/>
        <v>8.599999999999904</v>
      </c>
      <c r="AF32" s="19">
        <f t="shared" si="1"/>
        <v>0.9344984512435629</v>
      </c>
      <c r="AG32" s="23">
        <f t="shared" si="24"/>
        <v>9.599999999999882</v>
      </c>
      <c r="AH32" s="20">
        <f t="shared" si="2"/>
        <v>0.9822712330395631</v>
      </c>
    </row>
    <row r="33" spans="2:34" ht="9.75" customHeight="1">
      <c r="B33" s="12">
        <f t="shared" si="25"/>
        <v>30</v>
      </c>
      <c r="C33" s="32">
        <f t="shared" si="17"/>
        <v>0.5235987755982988</v>
      </c>
      <c r="D33" s="13">
        <f t="shared" si="18"/>
        <v>0.49999999999999994</v>
      </c>
      <c r="E33" s="13">
        <f t="shared" si="26"/>
        <v>0.30102999566398125</v>
      </c>
      <c r="F33" s="40">
        <f t="shared" si="19"/>
        <v>0.8660254037844387</v>
      </c>
      <c r="G33" s="32">
        <f t="shared" si="27"/>
        <v>0.062469368304149946</v>
      </c>
      <c r="H33" s="13">
        <f t="shared" si="20"/>
        <v>0.5773502691896257</v>
      </c>
      <c r="I33" s="13">
        <f t="shared" si="28"/>
        <v>0.23856062735983125</v>
      </c>
      <c r="J33" s="40">
        <f t="shared" si="21"/>
        <v>1.7320508075688774</v>
      </c>
      <c r="K33" s="32">
        <f t="shared" si="29"/>
        <v>0.23856062735983125</v>
      </c>
      <c r="L33" s="13">
        <f t="shared" si="22"/>
        <v>1.0471975511965976</v>
      </c>
      <c r="M33" s="14">
        <f t="shared" si="30"/>
        <v>60</v>
      </c>
      <c r="O33" s="23">
        <f t="shared" si="3"/>
        <v>1.3100000000000003</v>
      </c>
      <c r="P33" s="19">
        <f t="shared" si="4"/>
        <v>0.11727129565576436</v>
      </c>
      <c r="Q33" s="23">
        <f t="shared" si="5"/>
        <v>1.8100000000000003</v>
      </c>
      <c r="R33" s="19">
        <f t="shared" si="6"/>
        <v>0.25767857486918455</v>
      </c>
      <c r="S33" s="23">
        <f t="shared" si="7"/>
        <v>2.620000000000001</v>
      </c>
      <c r="T33" s="19">
        <f t="shared" si="8"/>
        <v>0.41830129131974564</v>
      </c>
      <c r="U33" s="23">
        <f t="shared" si="9"/>
        <v>3.620000000000002</v>
      </c>
      <c r="V33" s="19">
        <f t="shared" si="10"/>
        <v>0.5587085705331659</v>
      </c>
      <c r="W33" s="23">
        <f t="shared" si="11"/>
        <v>4.619999999999989</v>
      </c>
      <c r="X33" s="19">
        <f t="shared" si="12"/>
        <v>0.6646419755561245</v>
      </c>
      <c r="Y33" s="23">
        <f t="shared" si="13"/>
        <v>5.619999999999967</v>
      </c>
      <c r="Z33" s="19">
        <f t="shared" si="14"/>
        <v>0.7497363155690585</v>
      </c>
      <c r="AA33" s="23">
        <f t="shared" si="15"/>
        <v>6.619999999999946</v>
      </c>
      <c r="AB33" s="19">
        <f t="shared" si="14"/>
        <v>0.8208579894396963</v>
      </c>
      <c r="AC33" s="23">
        <f t="shared" si="31"/>
        <v>7.619999999999925</v>
      </c>
      <c r="AD33" s="19">
        <f t="shared" si="0"/>
        <v>0.8819549713395962</v>
      </c>
      <c r="AE33" s="23">
        <f t="shared" si="23"/>
        <v>8.619999999999903</v>
      </c>
      <c r="AF33" s="19">
        <f t="shared" si="1"/>
        <v>0.9355072658247079</v>
      </c>
      <c r="AG33" s="23">
        <f t="shared" si="24"/>
        <v>9.619999999999882</v>
      </c>
      <c r="AH33" s="20">
        <f t="shared" si="2"/>
        <v>0.9831750720378076</v>
      </c>
    </row>
    <row r="34" spans="2:34" ht="9.75" customHeight="1">
      <c r="B34" s="8">
        <f t="shared" si="25"/>
        <v>31</v>
      </c>
      <c r="C34" s="31">
        <f t="shared" si="17"/>
        <v>0.5410520681182421</v>
      </c>
      <c r="D34" s="9">
        <f t="shared" si="18"/>
        <v>0.5150380749100542</v>
      </c>
      <c r="E34" s="9">
        <f t="shared" si="26"/>
        <v>0.2881606639450086</v>
      </c>
      <c r="F34" s="39">
        <f t="shared" si="19"/>
        <v>0.8571673007021123</v>
      </c>
      <c r="G34" s="31">
        <f t="shared" si="27"/>
        <v>0.06693440482048447</v>
      </c>
      <c r="H34" s="9">
        <f t="shared" si="20"/>
        <v>0.6008606190275604</v>
      </c>
      <c r="I34" s="9">
        <f t="shared" si="28"/>
        <v>0.22122625912452412</v>
      </c>
      <c r="J34" s="39">
        <f t="shared" si="21"/>
        <v>1.664279482350518</v>
      </c>
      <c r="K34" s="31">
        <f t="shared" si="29"/>
        <v>0.22122625912452412</v>
      </c>
      <c r="L34" s="9">
        <f t="shared" si="22"/>
        <v>1.0297442586766545</v>
      </c>
      <c r="M34" s="11">
        <f t="shared" si="30"/>
        <v>59</v>
      </c>
      <c r="O34" s="23">
        <f t="shared" si="3"/>
        <v>1.3200000000000003</v>
      </c>
      <c r="P34" s="19">
        <f t="shared" si="4"/>
        <v>0.12057393120584996</v>
      </c>
      <c r="Q34" s="23">
        <f t="shared" si="5"/>
        <v>1.8200000000000003</v>
      </c>
      <c r="R34" s="19">
        <f t="shared" si="6"/>
        <v>0.26007138798507484</v>
      </c>
      <c r="S34" s="23">
        <f t="shared" si="7"/>
        <v>2.640000000000001</v>
      </c>
      <c r="T34" s="19">
        <f t="shared" si="8"/>
        <v>0.4216039268698312</v>
      </c>
      <c r="U34" s="23">
        <f t="shared" si="9"/>
        <v>3.640000000000002</v>
      </c>
      <c r="V34" s="19">
        <f t="shared" si="10"/>
        <v>0.5611013836490563</v>
      </c>
      <c r="W34" s="23">
        <f t="shared" si="11"/>
        <v>4.639999999999988</v>
      </c>
      <c r="X34" s="19">
        <f t="shared" si="12"/>
        <v>0.6665179805548798</v>
      </c>
      <c r="Y34" s="23">
        <f t="shared" si="13"/>
        <v>5.639999999999967</v>
      </c>
      <c r="Z34" s="19">
        <f t="shared" si="14"/>
        <v>0.7512791039833397</v>
      </c>
      <c r="AA34" s="23">
        <f t="shared" si="15"/>
        <v>6.6399999999999455</v>
      </c>
      <c r="AB34" s="19">
        <f t="shared" si="14"/>
        <v>0.822168079368014</v>
      </c>
      <c r="AC34" s="23">
        <f t="shared" si="31"/>
        <v>7.639999999999924</v>
      </c>
      <c r="AD34" s="19">
        <f aca="true" t="shared" si="32" ref="AD34:AD52">LOG(AC34)</f>
        <v>0.8830933585756856</v>
      </c>
      <c r="AE34" s="23">
        <f t="shared" si="23"/>
        <v>8.639999999999903</v>
      </c>
      <c r="AF34" s="19">
        <f aca="true" t="shared" si="33" ref="AF34:AF52">LOG(AE34)</f>
        <v>0.9365137424788884</v>
      </c>
      <c r="AG34" s="23">
        <f t="shared" si="24"/>
        <v>9.639999999999882</v>
      </c>
      <c r="AH34" s="20">
        <f aca="true" t="shared" si="34" ref="AH34:AH52">LOG(AG34)</f>
        <v>0.9840770339028254</v>
      </c>
    </row>
    <row r="35" spans="2:34" ht="9.75" customHeight="1">
      <c r="B35" s="8">
        <f t="shared" si="25"/>
        <v>32</v>
      </c>
      <c r="C35" s="31">
        <f t="shared" si="17"/>
        <v>0.5585053606381855</v>
      </c>
      <c r="D35" s="9">
        <f t="shared" si="18"/>
        <v>0.5299192642332049</v>
      </c>
      <c r="E35" s="9">
        <f t="shared" si="26"/>
        <v>0.2757902922273093</v>
      </c>
      <c r="F35" s="39">
        <f t="shared" si="19"/>
        <v>0.848048096156426</v>
      </c>
      <c r="G35" s="31">
        <f t="shared" si="27"/>
        <v>0.0715795164897392</v>
      </c>
      <c r="H35" s="9">
        <f t="shared" si="20"/>
        <v>0.6248693519093275</v>
      </c>
      <c r="I35" s="9">
        <f t="shared" si="28"/>
        <v>0.20421077573757007</v>
      </c>
      <c r="J35" s="39">
        <f t="shared" si="21"/>
        <v>1.6003345290410504</v>
      </c>
      <c r="K35" s="31">
        <f t="shared" si="29"/>
        <v>0.20421077573757007</v>
      </c>
      <c r="L35" s="9">
        <f t="shared" si="22"/>
        <v>1.0122909661567112</v>
      </c>
      <c r="M35" s="11">
        <f t="shared" si="30"/>
        <v>58</v>
      </c>
      <c r="O35" s="23">
        <f aca="true" t="shared" si="35" ref="O35:O52">O34+0.01</f>
        <v>1.3300000000000003</v>
      </c>
      <c r="P35" s="19">
        <f t="shared" si="4"/>
        <v>0.12385164096708588</v>
      </c>
      <c r="Q35" s="23">
        <f aca="true" t="shared" si="36" ref="Q35:Q52">Q34+0.01</f>
        <v>1.8300000000000003</v>
      </c>
      <c r="R35" s="19">
        <f t="shared" si="6"/>
        <v>0.2624510897304295</v>
      </c>
      <c r="S35" s="23">
        <f aca="true" t="shared" si="37" ref="S35:S52">S34+0.02</f>
        <v>2.660000000000001</v>
      </c>
      <c r="T35" s="19">
        <f t="shared" si="8"/>
        <v>0.42488163663106715</v>
      </c>
      <c r="U35" s="23">
        <f aca="true" t="shared" si="38" ref="U35:U52">U34+0.02</f>
        <v>3.660000000000002</v>
      </c>
      <c r="V35" s="19">
        <f t="shared" si="10"/>
        <v>0.5634810853944109</v>
      </c>
      <c r="W35" s="23">
        <f aca="true" t="shared" si="39" ref="W35:W52">W34+0.02</f>
        <v>4.659999999999988</v>
      </c>
      <c r="X35" s="19">
        <f t="shared" si="12"/>
        <v>0.668385916689999</v>
      </c>
      <c r="Y35" s="23">
        <f aca="true" t="shared" si="40" ref="Y35:Y52">Y34+0.02</f>
        <v>5.659999999999966</v>
      </c>
      <c r="Z35" s="19">
        <f t="shared" si="14"/>
        <v>0.7528164311882688</v>
      </c>
      <c r="AA35" s="23">
        <f aca="true" t="shared" si="41" ref="AA35:AA52">AA34+0.02</f>
        <v>6.659999999999945</v>
      </c>
      <c r="AB35" s="19">
        <f t="shared" si="14"/>
        <v>0.8234742291702974</v>
      </c>
      <c r="AC35" s="23">
        <f t="shared" si="31"/>
        <v>7.659999999999924</v>
      </c>
      <c r="AD35" s="19">
        <f t="shared" si="32"/>
        <v>0.8842287696325997</v>
      </c>
      <c r="AE35" s="23">
        <f t="shared" si="23"/>
        <v>8.659999999999902</v>
      </c>
      <c r="AF35" s="19">
        <f t="shared" si="33"/>
        <v>0.9375178920173417</v>
      </c>
      <c r="AG35" s="23">
        <f t="shared" si="24"/>
        <v>9.659999999999881</v>
      </c>
      <c r="AH35" s="20">
        <f t="shared" si="34"/>
        <v>0.984977126415488</v>
      </c>
    </row>
    <row r="36" spans="2:34" ht="9.75" customHeight="1">
      <c r="B36" s="8">
        <f t="shared" si="25"/>
        <v>33</v>
      </c>
      <c r="C36" s="31">
        <f t="shared" si="17"/>
        <v>0.5759586531581288</v>
      </c>
      <c r="D36" s="9">
        <f t="shared" si="18"/>
        <v>0.5446390350150271</v>
      </c>
      <c r="E36" s="9">
        <f t="shared" si="26"/>
        <v>0.2638912354086477</v>
      </c>
      <c r="F36" s="39">
        <f t="shared" si="19"/>
        <v>0.838670567945424</v>
      </c>
      <c r="G36" s="31">
        <f t="shared" si="27"/>
        <v>0.07640859771603054</v>
      </c>
      <c r="H36" s="9">
        <f t="shared" si="20"/>
        <v>0.6494075931975106</v>
      </c>
      <c r="I36" s="9">
        <f t="shared" si="28"/>
        <v>0.1874826376926171</v>
      </c>
      <c r="J36" s="39">
        <f t="shared" si="21"/>
        <v>1.5398649638145827</v>
      </c>
      <c r="K36" s="31">
        <f t="shared" si="29"/>
        <v>0.18748263769261708</v>
      </c>
      <c r="L36" s="9">
        <f t="shared" si="22"/>
        <v>0.9948376736367679</v>
      </c>
      <c r="M36" s="11">
        <f t="shared" si="30"/>
        <v>57</v>
      </c>
      <c r="O36" s="23">
        <f t="shared" si="35"/>
        <v>1.3400000000000003</v>
      </c>
      <c r="P36" s="19">
        <f t="shared" si="4"/>
        <v>0.12710479836480773</v>
      </c>
      <c r="Q36" s="23">
        <f t="shared" si="36"/>
        <v>1.8400000000000003</v>
      </c>
      <c r="R36" s="19">
        <f t="shared" si="6"/>
        <v>0.26481782300953655</v>
      </c>
      <c r="S36" s="23">
        <f t="shared" si="37"/>
        <v>2.680000000000001</v>
      </c>
      <c r="T36" s="19">
        <f t="shared" si="8"/>
        <v>0.428134794028789</v>
      </c>
      <c r="U36" s="23">
        <f t="shared" si="38"/>
        <v>3.680000000000002</v>
      </c>
      <c r="V36" s="19">
        <f t="shared" si="10"/>
        <v>0.5658478186735179</v>
      </c>
      <c r="W36" s="23">
        <f t="shared" si="39"/>
        <v>4.679999999999987</v>
      </c>
      <c r="X36" s="19">
        <f t="shared" si="12"/>
        <v>0.6702458530741229</v>
      </c>
      <c r="Y36" s="23">
        <f t="shared" si="40"/>
        <v>5.679999999999966</v>
      </c>
      <c r="Z36" s="19">
        <f t="shared" si="14"/>
        <v>0.7543483357110162</v>
      </c>
      <c r="AA36" s="23">
        <f t="shared" si="41"/>
        <v>6.679999999999945</v>
      </c>
      <c r="AB36" s="19">
        <f t="shared" si="14"/>
        <v>0.824776462475542</v>
      </c>
      <c r="AC36" s="23">
        <f t="shared" si="31"/>
        <v>7.679999999999923</v>
      </c>
      <c r="AD36" s="19">
        <f t="shared" si="32"/>
        <v>0.8853612200315076</v>
      </c>
      <c r="AE36" s="23">
        <f t="shared" si="23"/>
        <v>8.679999999999902</v>
      </c>
      <c r="AF36" s="19">
        <f t="shared" si="33"/>
        <v>0.938519725176487</v>
      </c>
      <c r="AG36" s="23">
        <f t="shared" si="24"/>
        <v>9.67999999999988</v>
      </c>
      <c r="AH36" s="20">
        <f t="shared" si="34"/>
        <v>0.9858753573083883</v>
      </c>
    </row>
    <row r="37" spans="2:34" ht="9.75" customHeight="1">
      <c r="B37" s="8">
        <f t="shared" si="25"/>
        <v>34</v>
      </c>
      <c r="C37" s="31">
        <f t="shared" si="17"/>
        <v>0.5934119456780721</v>
      </c>
      <c r="D37" s="9">
        <f t="shared" si="18"/>
        <v>0.5591929034707469</v>
      </c>
      <c r="E37" s="9">
        <f t="shared" si="26"/>
        <v>0.25243834871275306</v>
      </c>
      <c r="F37" s="39">
        <f t="shared" si="19"/>
        <v>0.8290375725550416</v>
      </c>
      <c r="G37" s="31">
        <f t="shared" si="27"/>
        <v>0.08142578647800315</v>
      </c>
      <c r="H37" s="9">
        <f t="shared" si="20"/>
        <v>0.6745085168424267</v>
      </c>
      <c r="I37" s="9">
        <f t="shared" si="28"/>
        <v>0.17101256223474992</v>
      </c>
      <c r="J37" s="39">
        <f t="shared" si="21"/>
        <v>1.48256096851274</v>
      </c>
      <c r="K37" s="31">
        <f t="shared" si="29"/>
        <v>0.17101256223474995</v>
      </c>
      <c r="L37" s="9">
        <f t="shared" si="22"/>
        <v>0.9773843811168246</v>
      </c>
      <c r="M37" s="11">
        <f t="shared" si="30"/>
        <v>56</v>
      </c>
      <c r="O37" s="26">
        <f t="shared" si="35"/>
        <v>1.3500000000000003</v>
      </c>
      <c r="P37" s="21">
        <f t="shared" si="4"/>
        <v>0.13033376849500622</v>
      </c>
      <c r="Q37" s="26">
        <f t="shared" si="36"/>
        <v>1.8500000000000003</v>
      </c>
      <c r="R37" s="21">
        <f t="shared" si="6"/>
        <v>0.2671717284030139</v>
      </c>
      <c r="S37" s="26">
        <f t="shared" si="37"/>
        <v>2.700000000000001</v>
      </c>
      <c r="T37" s="21">
        <f t="shared" si="8"/>
        <v>0.4313637641589875</v>
      </c>
      <c r="U37" s="26">
        <f t="shared" si="38"/>
        <v>3.700000000000002</v>
      </c>
      <c r="V37" s="21">
        <f t="shared" si="10"/>
        <v>0.5682017240669952</v>
      </c>
      <c r="W37" s="26">
        <f t="shared" si="39"/>
        <v>4.699999999999987</v>
      </c>
      <c r="X37" s="21">
        <f t="shared" si="12"/>
        <v>0.6720978579357163</v>
      </c>
      <c r="Y37" s="26">
        <f t="shared" si="40"/>
        <v>5.6999999999999655</v>
      </c>
      <c r="Z37" s="21">
        <f t="shared" si="14"/>
        <v>0.7558748556724888</v>
      </c>
      <c r="AA37" s="26">
        <f t="shared" si="41"/>
        <v>6.699999999999944</v>
      </c>
      <c r="AB37" s="21">
        <f t="shared" si="14"/>
        <v>0.8260748027008228</v>
      </c>
      <c r="AC37" s="26">
        <f t="shared" si="31"/>
        <v>7.699999999999923</v>
      </c>
      <c r="AD37" s="21">
        <f t="shared" si="32"/>
        <v>0.8864907251724775</v>
      </c>
      <c r="AE37" s="26">
        <f t="shared" si="23"/>
        <v>8.699999999999902</v>
      </c>
      <c r="AF37" s="21">
        <f t="shared" si="33"/>
        <v>0.9395192526186136</v>
      </c>
      <c r="AG37" s="26">
        <f t="shared" si="24"/>
        <v>9.69999999999988</v>
      </c>
      <c r="AH37" s="22">
        <f t="shared" si="34"/>
        <v>0.9867717342662395</v>
      </c>
    </row>
    <row r="38" spans="2:34" ht="9.75" customHeight="1">
      <c r="B38" s="12">
        <f t="shared" si="25"/>
        <v>35</v>
      </c>
      <c r="C38" s="32">
        <f t="shared" si="17"/>
        <v>0.6108652381980153</v>
      </c>
      <c r="D38" s="13">
        <f t="shared" si="18"/>
        <v>0.573576436351046</v>
      </c>
      <c r="E38" s="13">
        <f t="shared" si="26"/>
        <v>0.2414086986459027</v>
      </c>
      <c r="F38" s="40">
        <f t="shared" si="19"/>
        <v>0.8191520442889918</v>
      </c>
      <c r="G38" s="32">
        <f t="shared" si="27"/>
        <v>0.08663548057514206</v>
      </c>
      <c r="H38" s="13">
        <f t="shared" si="20"/>
        <v>0.7002075382097097</v>
      </c>
      <c r="I38" s="13">
        <f t="shared" si="28"/>
        <v>0.15477321807076064</v>
      </c>
      <c r="J38" s="40">
        <f t="shared" si="21"/>
        <v>1.4281480067421146</v>
      </c>
      <c r="K38" s="32">
        <f t="shared" si="29"/>
        <v>0.15477321807076064</v>
      </c>
      <c r="L38" s="13">
        <f t="shared" si="22"/>
        <v>0.9599310885968813</v>
      </c>
      <c r="M38" s="14">
        <f t="shared" si="30"/>
        <v>55</v>
      </c>
      <c r="O38" s="23">
        <f t="shared" si="35"/>
        <v>1.3600000000000003</v>
      </c>
      <c r="P38" s="19">
        <f t="shared" si="4"/>
        <v>0.13353890837021762</v>
      </c>
      <c r="Q38" s="23">
        <f t="shared" si="36"/>
        <v>1.8600000000000003</v>
      </c>
      <c r="R38" s="19">
        <f t="shared" si="6"/>
        <v>0.2695129442179164</v>
      </c>
      <c r="S38" s="23">
        <f t="shared" si="37"/>
        <v>2.720000000000001</v>
      </c>
      <c r="T38" s="19">
        <f t="shared" si="8"/>
        <v>0.4345689040341989</v>
      </c>
      <c r="U38" s="23">
        <f t="shared" si="38"/>
        <v>3.720000000000002</v>
      </c>
      <c r="V38" s="19">
        <f t="shared" si="10"/>
        <v>0.5705429398818977</v>
      </c>
      <c r="W38" s="23">
        <f t="shared" si="39"/>
        <v>4.719999999999986</v>
      </c>
      <c r="X38" s="19">
        <f t="shared" si="12"/>
        <v>0.6739419986340865</v>
      </c>
      <c r="Y38" s="23">
        <f t="shared" si="40"/>
        <v>5.719999999999965</v>
      </c>
      <c r="Z38" s="19">
        <f t="shared" si="14"/>
        <v>0.7573960287930216</v>
      </c>
      <c r="AA38" s="23">
        <f t="shared" si="41"/>
        <v>6.719999999999944</v>
      </c>
      <c r="AB38" s="19">
        <f t="shared" si="14"/>
        <v>0.8273692730538216</v>
      </c>
      <c r="AC38" s="23">
        <f t="shared" si="31"/>
        <v>7.7199999999999225</v>
      </c>
      <c r="AD38" s="19">
        <f t="shared" si="32"/>
        <v>0.8876173003357318</v>
      </c>
      <c r="AE38" s="23">
        <f t="shared" si="23"/>
        <v>8.719999999999901</v>
      </c>
      <c r="AF38" s="19">
        <f t="shared" si="33"/>
        <v>0.9405164849325623</v>
      </c>
      <c r="AG38" s="23">
        <f t="shared" si="24"/>
        <v>9.71999999999988</v>
      </c>
      <c r="AH38" s="20">
        <f t="shared" si="34"/>
        <v>0.9876662649262692</v>
      </c>
    </row>
    <row r="39" spans="2:34" ht="9.75" customHeight="1">
      <c r="B39" s="8">
        <f t="shared" si="25"/>
        <v>36</v>
      </c>
      <c r="C39" s="31">
        <f t="shared" si="17"/>
        <v>0.6283185307179586</v>
      </c>
      <c r="D39" s="9">
        <f t="shared" si="18"/>
        <v>0.5877852522924731</v>
      </c>
      <c r="E39" s="9">
        <f t="shared" si="26"/>
        <v>0.23078131470496585</v>
      </c>
      <c r="F39" s="39">
        <f t="shared" si="19"/>
        <v>0.8090169943749475</v>
      </c>
      <c r="G39" s="31">
        <f t="shared" si="27"/>
        <v>0.09204235541400245</v>
      </c>
      <c r="H39" s="9">
        <f t="shared" si="20"/>
        <v>0.7265425280053609</v>
      </c>
      <c r="I39" s="9">
        <f t="shared" si="28"/>
        <v>0.1387389592909634</v>
      </c>
      <c r="J39" s="39">
        <f t="shared" si="21"/>
        <v>1.3763819204711736</v>
      </c>
      <c r="K39" s="31">
        <f t="shared" si="29"/>
        <v>0.13873895929096342</v>
      </c>
      <c r="L39" s="9">
        <f t="shared" si="22"/>
        <v>0.9424777960769379</v>
      </c>
      <c r="M39" s="11">
        <f t="shared" si="30"/>
        <v>54</v>
      </c>
      <c r="O39" s="23">
        <f t="shared" si="35"/>
        <v>1.3700000000000003</v>
      </c>
      <c r="P39" s="19">
        <f t="shared" si="4"/>
        <v>0.13672056715640687</v>
      </c>
      <c r="Q39" s="23">
        <f t="shared" si="36"/>
        <v>1.8700000000000003</v>
      </c>
      <c r="R39" s="19">
        <f t="shared" si="6"/>
        <v>0.271841606536499</v>
      </c>
      <c r="S39" s="23">
        <f t="shared" si="37"/>
        <v>2.740000000000001</v>
      </c>
      <c r="T39" s="19">
        <f t="shared" si="8"/>
        <v>0.43775056282038816</v>
      </c>
      <c r="U39" s="23">
        <f t="shared" si="38"/>
        <v>3.740000000000002</v>
      </c>
      <c r="V39" s="19">
        <f t="shared" si="10"/>
        <v>0.5728716022004804</v>
      </c>
      <c r="W39" s="23">
        <f t="shared" si="39"/>
        <v>4.739999999999986</v>
      </c>
      <c r="X39" s="19">
        <f t="shared" si="12"/>
        <v>0.6757783416740838</v>
      </c>
      <c r="Y39" s="23">
        <f t="shared" si="40"/>
        <v>5.739999999999965</v>
      </c>
      <c r="Z39" s="19">
        <f t="shared" si="14"/>
        <v>0.7589118923979709</v>
      </c>
      <c r="AA39" s="23">
        <f t="shared" si="41"/>
        <v>6.739999999999943</v>
      </c>
      <c r="AB39" s="19">
        <f t="shared" si="14"/>
        <v>0.8286598965353161</v>
      </c>
      <c r="AC39" s="23">
        <f t="shared" si="31"/>
        <v>7.739999999999922</v>
      </c>
      <c r="AD39" s="19">
        <f t="shared" si="32"/>
        <v>0.8887409606828882</v>
      </c>
      <c r="AE39" s="23">
        <f t="shared" si="23"/>
        <v>8.7399999999999</v>
      </c>
      <c r="AF39" s="19">
        <f t="shared" si="33"/>
        <v>0.9415114326343981</v>
      </c>
      <c r="AG39" s="23">
        <f t="shared" si="24"/>
        <v>9.73999999999988</v>
      </c>
      <c r="AH39" s="20">
        <f t="shared" si="34"/>
        <v>0.9885589568786102</v>
      </c>
    </row>
    <row r="40" spans="2:34" ht="9.75" customHeight="1">
      <c r="B40" s="8">
        <f t="shared" si="25"/>
        <v>37</v>
      </c>
      <c r="C40" s="31">
        <f t="shared" si="17"/>
        <v>0.6457718232379019</v>
      </c>
      <c r="D40" s="9">
        <f t="shared" si="18"/>
        <v>0.6018150231520483</v>
      </c>
      <c r="E40" s="9">
        <f t="shared" si="26"/>
        <v>0.22053697513598602</v>
      </c>
      <c r="F40" s="39">
        <f t="shared" si="19"/>
        <v>0.7986355100472928</v>
      </c>
      <c r="G40" s="31">
        <f t="shared" si="27"/>
        <v>0.09765138350465004</v>
      </c>
      <c r="H40" s="9">
        <f t="shared" si="20"/>
        <v>0.7535540501027942</v>
      </c>
      <c r="I40" s="9">
        <f t="shared" si="28"/>
        <v>0.12288559163133597</v>
      </c>
      <c r="J40" s="39">
        <f t="shared" si="21"/>
        <v>1.32704482162041</v>
      </c>
      <c r="K40" s="31">
        <f t="shared" si="29"/>
        <v>0.122885591631336</v>
      </c>
      <c r="L40" s="9">
        <f t="shared" si="22"/>
        <v>0.9250245035569946</v>
      </c>
      <c r="M40" s="11">
        <f t="shared" si="30"/>
        <v>53</v>
      </c>
      <c r="O40" s="23">
        <f t="shared" si="35"/>
        <v>1.3800000000000003</v>
      </c>
      <c r="P40" s="19">
        <f t="shared" si="4"/>
        <v>0.1398790864012366</v>
      </c>
      <c r="Q40" s="23">
        <f t="shared" si="36"/>
        <v>1.8800000000000003</v>
      </c>
      <c r="R40" s="19">
        <f t="shared" si="6"/>
        <v>0.2741578492636799</v>
      </c>
      <c r="S40" s="23">
        <f t="shared" si="37"/>
        <v>2.760000000000001</v>
      </c>
      <c r="T40" s="19">
        <f t="shared" si="8"/>
        <v>0.4409090820652179</v>
      </c>
      <c r="U40" s="23">
        <f t="shared" si="38"/>
        <v>3.760000000000002</v>
      </c>
      <c r="V40" s="19">
        <f t="shared" si="10"/>
        <v>0.5751878449276613</v>
      </c>
      <c r="W40" s="23">
        <f t="shared" si="39"/>
        <v>4.759999999999986</v>
      </c>
      <c r="X40" s="19">
        <f t="shared" si="12"/>
        <v>0.6776069527204919</v>
      </c>
      <c r="Y40" s="23">
        <f t="shared" si="40"/>
        <v>5.759999999999964</v>
      </c>
      <c r="Z40" s="19">
        <f t="shared" si="14"/>
        <v>0.7604224834232094</v>
      </c>
      <c r="AA40" s="23">
        <f t="shared" si="41"/>
        <v>6.759999999999943</v>
      </c>
      <c r="AB40" s="19">
        <f t="shared" si="14"/>
        <v>0.8299466959416323</v>
      </c>
      <c r="AC40" s="23">
        <f t="shared" si="31"/>
        <v>7.759999999999922</v>
      </c>
      <c r="AD40" s="19">
        <f t="shared" si="32"/>
        <v>0.8898617212581841</v>
      </c>
      <c r="AE40" s="23">
        <f t="shared" si="23"/>
        <v>8.7599999999999</v>
      </c>
      <c r="AF40" s="19">
        <f t="shared" si="33"/>
        <v>0.9425041061680758</v>
      </c>
      <c r="AG40" s="23">
        <f t="shared" si="24"/>
        <v>9.759999999999879</v>
      </c>
      <c r="AH40" s="20">
        <f t="shared" si="34"/>
        <v>0.9894498176666864</v>
      </c>
    </row>
    <row r="41" spans="2:34" ht="9.75" customHeight="1">
      <c r="B41" s="8">
        <f t="shared" si="25"/>
        <v>38</v>
      </c>
      <c r="C41" s="31">
        <f t="shared" si="17"/>
        <v>0.6632251157578453</v>
      </c>
      <c r="D41" s="9">
        <f t="shared" si="18"/>
        <v>0.6156614753256583</v>
      </c>
      <c r="E41" s="9">
        <f t="shared" si="26"/>
        <v>0.2106580212939186</v>
      </c>
      <c r="F41" s="39">
        <f t="shared" si="19"/>
        <v>0.7880107536067219</v>
      </c>
      <c r="G41" s="31">
        <f t="shared" si="27"/>
        <v>0.1034678558604529</v>
      </c>
      <c r="H41" s="9">
        <f t="shared" si="20"/>
        <v>0.7812856265067174</v>
      </c>
      <c r="I41" s="9">
        <f t="shared" si="28"/>
        <v>0.10719016543346574</v>
      </c>
      <c r="J41" s="39">
        <f t="shared" si="21"/>
        <v>1.2799416321930788</v>
      </c>
      <c r="K41" s="31">
        <f t="shared" si="29"/>
        <v>0.10719016543346574</v>
      </c>
      <c r="L41" s="9">
        <f t="shared" si="22"/>
        <v>0.9075712110370514</v>
      </c>
      <c r="M41" s="11">
        <f t="shared" si="30"/>
        <v>52</v>
      </c>
      <c r="O41" s="23">
        <f t="shared" si="35"/>
        <v>1.3900000000000003</v>
      </c>
      <c r="P41" s="19">
        <f t="shared" si="4"/>
        <v>0.1430148002540952</v>
      </c>
      <c r="Q41" s="23">
        <f t="shared" si="36"/>
        <v>1.8900000000000003</v>
      </c>
      <c r="R41" s="19">
        <f t="shared" si="6"/>
        <v>0.27646180417324423</v>
      </c>
      <c r="S41" s="23">
        <f t="shared" si="37"/>
        <v>2.780000000000001</v>
      </c>
      <c r="T41" s="19">
        <f t="shared" si="8"/>
        <v>0.44404479591807644</v>
      </c>
      <c r="U41" s="23">
        <f t="shared" si="38"/>
        <v>3.780000000000002</v>
      </c>
      <c r="V41" s="19">
        <f t="shared" si="10"/>
        <v>0.5774917998372255</v>
      </c>
      <c r="W41" s="23">
        <f t="shared" si="39"/>
        <v>4.779999999999985</v>
      </c>
      <c r="X41" s="19">
        <f t="shared" si="12"/>
        <v>0.6794278966121176</v>
      </c>
      <c r="Y41" s="23">
        <f t="shared" si="40"/>
        <v>5.779999999999964</v>
      </c>
      <c r="Z41" s="19">
        <f t="shared" si="14"/>
        <v>0.7619278384205264</v>
      </c>
      <c r="AA41" s="23">
        <f t="shared" si="41"/>
        <v>6.7799999999999425</v>
      </c>
      <c r="AB41" s="19">
        <f t="shared" si="14"/>
        <v>0.8312296938670597</v>
      </c>
      <c r="AC41" s="23">
        <f t="shared" si="31"/>
        <v>7.779999999999921</v>
      </c>
      <c r="AD41" s="19">
        <f t="shared" si="32"/>
        <v>0.8909795969896845</v>
      </c>
      <c r="AE41" s="23">
        <f t="shared" si="23"/>
        <v>8.7799999999999</v>
      </c>
      <c r="AF41" s="19">
        <f t="shared" si="33"/>
        <v>0.9434945159060976</v>
      </c>
      <c r="AG41" s="23">
        <f t="shared" si="24"/>
        <v>9.779999999999879</v>
      </c>
      <c r="AH41" s="20">
        <f t="shared" si="34"/>
        <v>0.9903388547875961</v>
      </c>
    </row>
    <row r="42" spans="2:34" ht="9.75" customHeight="1">
      <c r="B42" s="8">
        <f t="shared" si="25"/>
        <v>39</v>
      </c>
      <c r="C42" s="31">
        <f t="shared" si="17"/>
        <v>0.6806784082777885</v>
      </c>
      <c r="D42" s="9">
        <f t="shared" si="18"/>
        <v>0.6293203910498374</v>
      </c>
      <c r="E42" s="9">
        <f t="shared" si="26"/>
        <v>0.2011281961454862</v>
      </c>
      <c r="F42" s="39">
        <f t="shared" si="19"/>
        <v>0.7771459614569709</v>
      </c>
      <c r="G42" s="31">
        <f t="shared" si="27"/>
        <v>0.10949740552074987</v>
      </c>
      <c r="H42" s="9">
        <f t="shared" si="20"/>
        <v>0.809784033195007</v>
      </c>
      <c r="I42" s="9">
        <f t="shared" si="28"/>
        <v>0.09163079062473634</v>
      </c>
      <c r="J42" s="39">
        <f t="shared" si="21"/>
        <v>1.2348971565350515</v>
      </c>
      <c r="K42" s="31">
        <f t="shared" si="29"/>
        <v>0.09163079062473631</v>
      </c>
      <c r="L42" s="9">
        <f t="shared" si="22"/>
        <v>0.8901179185171081</v>
      </c>
      <c r="M42" s="11">
        <f t="shared" si="30"/>
        <v>51</v>
      </c>
      <c r="O42" s="23">
        <f t="shared" si="35"/>
        <v>1.4000000000000004</v>
      </c>
      <c r="P42" s="19">
        <f t="shared" si="4"/>
        <v>0.14612803567823815</v>
      </c>
      <c r="Q42" s="23">
        <f t="shared" si="36"/>
        <v>1.9000000000000004</v>
      </c>
      <c r="R42" s="19">
        <f t="shared" si="6"/>
        <v>0.27875360095282903</v>
      </c>
      <c r="S42" s="23">
        <f t="shared" si="37"/>
        <v>2.800000000000001</v>
      </c>
      <c r="T42" s="19">
        <f t="shared" si="8"/>
        <v>0.4471580313422194</v>
      </c>
      <c r="U42" s="23">
        <f t="shared" si="38"/>
        <v>3.800000000000002</v>
      </c>
      <c r="V42" s="19">
        <f t="shared" si="10"/>
        <v>0.5797835966168103</v>
      </c>
      <c r="W42" s="23">
        <f t="shared" si="39"/>
        <v>4.799999999999985</v>
      </c>
      <c r="X42" s="19">
        <f t="shared" si="12"/>
        <v>0.6812412373755858</v>
      </c>
      <c r="Y42" s="23">
        <f t="shared" si="40"/>
        <v>5.799999999999963</v>
      </c>
      <c r="Z42" s="19">
        <f t="shared" si="14"/>
        <v>0.7634279935629346</v>
      </c>
      <c r="AA42" s="23">
        <f t="shared" si="41"/>
        <v>6.799999999999942</v>
      </c>
      <c r="AB42" s="19">
        <f t="shared" si="14"/>
        <v>0.8325089127062326</v>
      </c>
      <c r="AC42" s="23">
        <f t="shared" si="31"/>
        <v>7.799999999999921</v>
      </c>
      <c r="AD42" s="19">
        <f t="shared" si="32"/>
        <v>0.892094602690476</v>
      </c>
      <c r="AE42" s="23">
        <f t="shared" si="23"/>
        <v>8.7999999999999</v>
      </c>
      <c r="AF42" s="19">
        <f t="shared" si="33"/>
        <v>0.9444826721501637</v>
      </c>
      <c r="AG42" s="23">
        <f t="shared" si="24"/>
        <v>9.799999999999878</v>
      </c>
      <c r="AH42" s="20">
        <f t="shared" si="34"/>
        <v>0.9912260756924894</v>
      </c>
    </row>
    <row r="43" spans="2:34" ht="9.75" customHeight="1">
      <c r="B43" s="12">
        <f t="shared" si="25"/>
        <v>40</v>
      </c>
      <c r="C43" s="32">
        <f t="shared" si="17"/>
        <v>0.6981317007977318</v>
      </c>
      <c r="D43" s="13">
        <f t="shared" si="18"/>
        <v>0.6427876096865393</v>
      </c>
      <c r="E43" s="13">
        <f t="shared" si="26"/>
        <v>0.19193250324756517</v>
      </c>
      <c r="F43" s="40">
        <f t="shared" si="19"/>
        <v>0.766044443118978</v>
      </c>
      <c r="G43" s="32">
        <f t="shared" si="27"/>
        <v>0.11574603344648059</v>
      </c>
      <c r="H43" s="13">
        <f t="shared" si="20"/>
        <v>0.8390996311772799</v>
      </c>
      <c r="I43" s="13">
        <f t="shared" si="28"/>
        <v>0.07618646980108458</v>
      </c>
      <c r="J43" s="40">
        <f t="shared" si="21"/>
        <v>1.19175359259421</v>
      </c>
      <c r="K43" s="32">
        <f t="shared" si="29"/>
        <v>0.07618646980108455</v>
      </c>
      <c r="L43" s="13">
        <f t="shared" si="22"/>
        <v>0.8726646259971648</v>
      </c>
      <c r="M43" s="14">
        <f t="shared" si="30"/>
        <v>50</v>
      </c>
      <c r="O43" s="23">
        <f t="shared" si="35"/>
        <v>1.4100000000000004</v>
      </c>
      <c r="P43" s="19">
        <f t="shared" si="4"/>
        <v>0.14921911265538002</v>
      </c>
      <c r="Q43" s="23">
        <f t="shared" si="36"/>
        <v>1.9100000000000004</v>
      </c>
      <c r="R43" s="19">
        <f t="shared" si="6"/>
        <v>0.2810333672477276</v>
      </c>
      <c r="S43" s="23">
        <f t="shared" si="37"/>
        <v>2.820000000000001</v>
      </c>
      <c r="T43" s="19">
        <f t="shared" si="8"/>
        <v>0.45024910831936127</v>
      </c>
      <c r="U43" s="23">
        <f t="shared" si="38"/>
        <v>3.820000000000002</v>
      </c>
      <c r="V43" s="19">
        <f t="shared" si="10"/>
        <v>0.582063362911709</v>
      </c>
      <c r="W43" s="23">
        <f t="shared" si="39"/>
        <v>4.819999999999984</v>
      </c>
      <c r="X43" s="19">
        <f t="shared" si="12"/>
        <v>0.6830470382388482</v>
      </c>
      <c r="Y43" s="23">
        <f t="shared" si="40"/>
        <v>5.819999999999963</v>
      </c>
      <c r="Z43" s="19">
        <f t="shared" si="14"/>
        <v>0.7649229846498857</v>
      </c>
      <c r="AA43" s="23">
        <f t="shared" si="41"/>
        <v>6.819999999999942</v>
      </c>
      <c r="AB43" s="19">
        <f t="shared" si="14"/>
        <v>0.8337843746564751</v>
      </c>
      <c r="AC43" s="23">
        <f t="shared" si="31"/>
        <v>7.81999999999992</v>
      </c>
      <c r="AD43" s="19">
        <f t="shared" si="32"/>
        <v>0.8932067530598435</v>
      </c>
      <c r="AE43" s="23">
        <f t="shared" si="23"/>
        <v>8.819999999999899</v>
      </c>
      <c r="AF43" s="19">
        <f t="shared" si="33"/>
        <v>0.9454685851318148</v>
      </c>
      <c r="AG43" s="23">
        <f t="shared" si="24"/>
        <v>9.819999999999878</v>
      </c>
      <c r="AH43" s="20">
        <f t="shared" si="34"/>
        <v>0.9921114877869442</v>
      </c>
    </row>
    <row r="44" spans="2:34" ht="9.75" customHeight="1">
      <c r="B44" s="8">
        <f t="shared" si="25"/>
        <v>41</v>
      </c>
      <c r="C44" s="31">
        <f t="shared" si="17"/>
        <v>0.7155849933176751</v>
      </c>
      <c r="D44" s="9">
        <f t="shared" si="18"/>
        <v>0.6560590289905073</v>
      </c>
      <c r="E44" s="9">
        <f t="shared" si="26"/>
        <v>0.1830570831677612</v>
      </c>
      <c r="F44" s="39">
        <f t="shared" si="19"/>
        <v>0.754709580222772</v>
      </c>
      <c r="G44" s="31">
        <f t="shared" si="27"/>
        <v>0.12222013707435285</v>
      </c>
      <c r="H44" s="9">
        <f t="shared" si="20"/>
        <v>0.8692867378162267</v>
      </c>
      <c r="I44" s="9">
        <f t="shared" si="28"/>
        <v>0.060836946093408326</v>
      </c>
      <c r="J44" s="39">
        <f t="shared" si="21"/>
        <v>1.1503684072210096</v>
      </c>
      <c r="K44" s="31">
        <f t="shared" si="29"/>
        <v>0.06083694609340836</v>
      </c>
      <c r="L44" s="9">
        <f t="shared" si="22"/>
        <v>0.8552113334772214</v>
      </c>
      <c r="M44" s="11">
        <f t="shared" si="30"/>
        <v>49</v>
      </c>
      <c r="O44" s="23">
        <f t="shared" si="35"/>
        <v>1.4200000000000004</v>
      </c>
      <c r="P44" s="19">
        <f t="shared" si="4"/>
        <v>0.1522883443830566</v>
      </c>
      <c r="Q44" s="23">
        <f t="shared" si="36"/>
        <v>1.9200000000000004</v>
      </c>
      <c r="R44" s="19">
        <f t="shared" si="6"/>
        <v>0.2833012287035497</v>
      </c>
      <c r="S44" s="23">
        <f t="shared" si="37"/>
        <v>2.840000000000001</v>
      </c>
      <c r="T44" s="19">
        <f t="shared" si="8"/>
        <v>0.45331834004703786</v>
      </c>
      <c r="U44" s="23">
        <f t="shared" si="38"/>
        <v>3.840000000000002</v>
      </c>
      <c r="V44" s="19">
        <f t="shared" si="10"/>
        <v>0.584331224367531</v>
      </c>
      <c r="W44" s="23">
        <f t="shared" si="39"/>
        <v>4.839999999999984</v>
      </c>
      <c r="X44" s="19">
        <f t="shared" si="12"/>
        <v>0.684845361644411</v>
      </c>
      <c r="Y44" s="23">
        <f t="shared" si="40"/>
        <v>5.8399999999999626</v>
      </c>
      <c r="Z44" s="19">
        <f t="shared" si="14"/>
        <v>0.7664128471123967</v>
      </c>
      <c r="AA44" s="23">
        <f t="shared" si="41"/>
        <v>6.839999999999941</v>
      </c>
      <c r="AB44" s="19">
        <f t="shared" si="14"/>
        <v>0.8350561017201125</v>
      </c>
      <c r="AC44" s="23">
        <f t="shared" si="31"/>
        <v>7.83999999999992</v>
      </c>
      <c r="AD44" s="19">
        <f t="shared" si="32"/>
        <v>0.894316062684434</v>
      </c>
      <c r="AE44" s="23">
        <f t="shared" si="23"/>
        <v>8.839999999999899</v>
      </c>
      <c r="AF44" s="19">
        <f t="shared" si="33"/>
        <v>0.9464522650130681</v>
      </c>
      <c r="AG44" s="23">
        <f t="shared" si="24"/>
        <v>9.839999999999877</v>
      </c>
      <c r="AH44" s="20">
        <f t="shared" si="34"/>
        <v>0.9929950984313362</v>
      </c>
    </row>
    <row r="45" spans="2:34" ht="9.75" customHeight="1">
      <c r="B45" s="8">
        <f t="shared" si="25"/>
        <v>42</v>
      </c>
      <c r="C45" s="31">
        <f t="shared" si="17"/>
        <v>0.7330382858376184</v>
      </c>
      <c r="D45" s="9">
        <f t="shared" si="18"/>
        <v>0.6691306063588582</v>
      </c>
      <c r="E45" s="9">
        <f t="shared" si="26"/>
        <v>0.17448910482575006</v>
      </c>
      <c r="F45" s="39">
        <f t="shared" si="19"/>
        <v>0.7431448254773942</v>
      </c>
      <c r="G45" s="31">
        <f t="shared" si="27"/>
        <v>0.1289265418564653</v>
      </c>
      <c r="H45" s="9">
        <f t="shared" si="20"/>
        <v>0.9004040442978399</v>
      </c>
      <c r="I45" s="9">
        <f t="shared" si="28"/>
        <v>0.045562562969284785</v>
      </c>
      <c r="J45" s="39">
        <f t="shared" si="21"/>
        <v>1.110612514829193</v>
      </c>
      <c r="K45" s="31">
        <f t="shared" si="29"/>
        <v>0.04556256296928483</v>
      </c>
      <c r="L45" s="9">
        <f t="shared" si="22"/>
        <v>0.8377580409572782</v>
      </c>
      <c r="M45" s="11">
        <f t="shared" si="30"/>
        <v>48</v>
      </c>
      <c r="O45" s="23">
        <f t="shared" si="35"/>
        <v>1.4300000000000004</v>
      </c>
      <c r="P45" s="19">
        <f t="shared" si="4"/>
        <v>0.15533603746506192</v>
      </c>
      <c r="Q45" s="23">
        <f t="shared" si="36"/>
        <v>1.9300000000000004</v>
      </c>
      <c r="R45" s="19">
        <f t="shared" si="6"/>
        <v>0.2855573090077739</v>
      </c>
      <c r="S45" s="23">
        <f t="shared" si="37"/>
        <v>2.860000000000001</v>
      </c>
      <c r="T45" s="19">
        <f t="shared" si="8"/>
        <v>0.45636603312904317</v>
      </c>
      <c r="U45" s="23">
        <f t="shared" si="38"/>
        <v>3.860000000000002</v>
      </c>
      <c r="V45" s="19">
        <f t="shared" si="10"/>
        <v>0.5865873046717552</v>
      </c>
      <c r="W45" s="23">
        <f t="shared" si="39"/>
        <v>4.8599999999999834</v>
      </c>
      <c r="X45" s="19">
        <f t="shared" si="12"/>
        <v>0.6866362692622919</v>
      </c>
      <c r="Y45" s="23">
        <f t="shared" si="40"/>
        <v>5.859999999999962</v>
      </c>
      <c r="Z45" s="19">
        <f t="shared" si="14"/>
        <v>0.7678976160180878</v>
      </c>
      <c r="AA45" s="23">
        <f t="shared" si="41"/>
        <v>6.859999999999941</v>
      </c>
      <c r="AB45" s="19">
        <f t="shared" si="14"/>
        <v>0.8363241157067479</v>
      </c>
      <c r="AC45" s="23">
        <f t="shared" si="31"/>
        <v>7.8599999999999195</v>
      </c>
      <c r="AD45" s="19">
        <f t="shared" si="32"/>
        <v>0.8954225460394034</v>
      </c>
      <c r="AE45" s="23">
        <f t="shared" si="23"/>
        <v>8.859999999999898</v>
      </c>
      <c r="AF45" s="19">
        <f t="shared" si="33"/>
        <v>0.9474337218870458</v>
      </c>
      <c r="AG45" s="23">
        <f t="shared" si="24"/>
        <v>9.859999999999877</v>
      </c>
      <c r="AH45" s="20">
        <f t="shared" si="34"/>
        <v>0.9938769149412058</v>
      </c>
    </row>
    <row r="46" spans="2:34" ht="9.75" customHeight="1">
      <c r="B46" s="8">
        <f t="shared" si="25"/>
        <v>43</v>
      </c>
      <c r="C46" s="31">
        <f t="shared" si="17"/>
        <v>0.7504915783575618</v>
      </c>
      <c r="D46" s="9">
        <f t="shared" si="18"/>
        <v>0.6819983600624985</v>
      </c>
      <c r="E46" s="9">
        <f t="shared" si="26"/>
        <v>0.16621666964947984</v>
      </c>
      <c r="F46" s="39">
        <f t="shared" si="19"/>
        <v>0.7313537016191705</v>
      </c>
      <c r="G46" s="31">
        <f t="shared" si="27"/>
        <v>0.13587253616059866</v>
      </c>
      <c r="H46" s="9">
        <f t="shared" si="20"/>
        <v>0.9325150861376618</v>
      </c>
      <c r="I46" s="9">
        <f t="shared" si="28"/>
        <v>0.030344133488881167</v>
      </c>
      <c r="J46" s="39">
        <f t="shared" si="21"/>
        <v>1.0723687100246824</v>
      </c>
      <c r="K46" s="31">
        <f t="shared" si="29"/>
        <v>0.03034413348888113</v>
      </c>
      <c r="L46" s="9">
        <f t="shared" si="22"/>
        <v>0.8203047484373349</v>
      </c>
      <c r="M46" s="11">
        <f t="shared" si="30"/>
        <v>47</v>
      </c>
      <c r="O46" s="23">
        <f t="shared" si="35"/>
        <v>1.4400000000000004</v>
      </c>
      <c r="P46" s="19">
        <f t="shared" si="4"/>
        <v>0.15836249209524977</v>
      </c>
      <c r="Q46" s="23">
        <f t="shared" si="36"/>
        <v>1.9400000000000004</v>
      </c>
      <c r="R46" s="19">
        <f t="shared" si="6"/>
        <v>0.2878017299302261</v>
      </c>
      <c r="S46" s="23">
        <f t="shared" si="37"/>
        <v>2.8800000000000012</v>
      </c>
      <c r="T46" s="19">
        <f t="shared" si="8"/>
        <v>0.459392487759231</v>
      </c>
      <c r="U46" s="23">
        <f t="shared" si="38"/>
        <v>3.880000000000002</v>
      </c>
      <c r="V46" s="19">
        <f t="shared" si="10"/>
        <v>0.5888317255942075</v>
      </c>
      <c r="W46" s="23">
        <f t="shared" si="39"/>
        <v>4.879999999999983</v>
      </c>
      <c r="X46" s="19">
        <f t="shared" si="12"/>
        <v>0.6884198220027091</v>
      </c>
      <c r="Y46" s="23">
        <f t="shared" si="40"/>
        <v>5.879999999999962</v>
      </c>
      <c r="Z46" s="19">
        <f t="shared" si="14"/>
        <v>0.7693773260761356</v>
      </c>
      <c r="AA46" s="23">
        <f t="shared" si="41"/>
        <v>6.87999999999994</v>
      </c>
      <c r="AB46" s="19">
        <f t="shared" si="14"/>
        <v>0.8375884382355075</v>
      </c>
      <c r="AC46" s="23">
        <f t="shared" si="31"/>
        <v>7.879999999999919</v>
      </c>
      <c r="AD46" s="19">
        <f t="shared" si="32"/>
        <v>0.8965262174895509</v>
      </c>
      <c r="AE46" s="23">
        <f t="shared" si="23"/>
        <v>8.879999999999898</v>
      </c>
      <c r="AF46" s="19">
        <f t="shared" si="33"/>
        <v>0.948412965778596</v>
      </c>
      <c r="AG46" s="23">
        <f t="shared" si="24"/>
        <v>9.879999999999876</v>
      </c>
      <c r="AH46" s="20">
        <f t="shared" si="34"/>
        <v>0.9947569445876226</v>
      </c>
    </row>
    <row r="47" spans="2:34" ht="10.5" customHeight="1">
      <c r="B47" s="8">
        <f t="shared" si="25"/>
        <v>44</v>
      </c>
      <c r="C47" s="31">
        <f t="shared" si="17"/>
        <v>0.767944870877505</v>
      </c>
      <c r="D47" s="9">
        <f t="shared" si="18"/>
        <v>0.6946583704589973</v>
      </c>
      <c r="E47" s="9">
        <f t="shared" si="26"/>
        <v>0.15822872677940183</v>
      </c>
      <c r="F47" s="39">
        <f t="shared" si="19"/>
        <v>0.7193398003386512</v>
      </c>
      <c r="G47" s="31">
        <f t="shared" si="27"/>
        <v>0.14306590996299426</v>
      </c>
      <c r="H47" s="9">
        <f t="shared" si="20"/>
        <v>0.9656887748070739</v>
      </c>
      <c r="I47" s="9">
        <f t="shared" si="28"/>
        <v>0.015162816816407562</v>
      </c>
      <c r="J47" s="39">
        <f t="shared" si="21"/>
        <v>1.0355303137905696</v>
      </c>
      <c r="K47" s="31">
        <f t="shared" si="29"/>
        <v>0.015162816816407547</v>
      </c>
      <c r="L47" s="9">
        <f t="shared" si="22"/>
        <v>0.8028514559173916</v>
      </c>
      <c r="M47" s="11">
        <f t="shared" si="30"/>
        <v>46</v>
      </c>
      <c r="O47" s="26">
        <f t="shared" si="35"/>
        <v>1.4500000000000004</v>
      </c>
      <c r="P47" s="21">
        <f t="shared" si="4"/>
        <v>0.16136800223497502</v>
      </c>
      <c r="Q47" s="26">
        <f t="shared" si="36"/>
        <v>1.9500000000000004</v>
      </c>
      <c r="R47" s="21">
        <f t="shared" si="6"/>
        <v>0.2900346113625181</v>
      </c>
      <c r="S47" s="26">
        <f t="shared" si="37"/>
        <v>2.9000000000000012</v>
      </c>
      <c r="T47" s="21">
        <f t="shared" si="8"/>
        <v>0.46239799789895625</v>
      </c>
      <c r="U47" s="26">
        <f t="shared" si="38"/>
        <v>3.900000000000002</v>
      </c>
      <c r="V47" s="21">
        <f t="shared" si="10"/>
        <v>0.5910646070264994</v>
      </c>
      <c r="W47" s="26">
        <f t="shared" si="39"/>
        <v>4.899999999999983</v>
      </c>
      <c r="X47" s="21">
        <f t="shared" si="12"/>
        <v>0.6901960800285121</v>
      </c>
      <c r="Y47" s="26">
        <f t="shared" si="40"/>
        <v>5.899999999999961</v>
      </c>
      <c r="Z47" s="21">
        <f t="shared" si="14"/>
        <v>0.7708520116421413</v>
      </c>
      <c r="AA47" s="26">
        <f t="shared" si="41"/>
        <v>6.89999999999994</v>
      </c>
      <c r="AB47" s="21">
        <f t="shared" si="14"/>
        <v>0.8388490907372516</v>
      </c>
      <c r="AC47" s="26">
        <f t="shared" si="31"/>
        <v>7.899999999999919</v>
      </c>
      <c r="AD47" s="21">
        <f t="shared" si="32"/>
        <v>0.8976270912904369</v>
      </c>
      <c r="AE47" s="26">
        <f t="shared" si="23"/>
        <v>8.899999999999897</v>
      </c>
      <c r="AF47" s="21">
        <f t="shared" si="33"/>
        <v>0.9493900066449078</v>
      </c>
      <c r="AG47" s="26">
        <f t="shared" si="24"/>
        <v>9.899999999999876</v>
      </c>
      <c r="AH47" s="22">
        <f t="shared" si="34"/>
        <v>0.9956351945975445</v>
      </c>
    </row>
    <row r="48" spans="2:34" ht="10.5" customHeight="1" thickBot="1">
      <c r="B48" s="8">
        <f t="shared" si="25"/>
        <v>45</v>
      </c>
      <c r="C48" s="31">
        <f t="shared" si="17"/>
        <v>0.7853981633974483</v>
      </c>
      <c r="D48" s="9">
        <f t="shared" si="18"/>
        <v>0.7071067811865475</v>
      </c>
      <c r="E48" s="9">
        <f t="shared" si="26"/>
        <v>0.15051499783199063</v>
      </c>
      <c r="F48" s="39">
        <f t="shared" si="19"/>
        <v>0.7071067811865476</v>
      </c>
      <c r="G48" s="31">
        <f t="shared" si="27"/>
        <v>0.15051499783199057</v>
      </c>
      <c r="H48" s="9">
        <f t="shared" si="20"/>
        <v>0.9999999999999999</v>
      </c>
      <c r="I48" s="9">
        <f t="shared" si="28"/>
        <v>4.821637332766436E-17</v>
      </c>
      <c r="J48" s="39">
        <f t="shared" si="21"/>
        <v>1</v>
      </c>
      <c r="K48" s="31">
        <f t="shared" si="29"/>
        <v>0</v>
      </c>
      <c r="L48" s="9">
        <f t="shared" si="22"/>
        <v>0.7853981633974483</v>
      </c>
      <c r="M48" s="11">
        <f t="shared" si="30"/>
        <v>45</v>
      </c>
      <c r="O48" s="23">
        <f t="shared" si="35"/>
        <v>1.4600000000000004</v>
      </c>
      <c r="P48" s="19">
        <f t="shared" si="4"/>
        <v>0.16435285578443723</v>
      </c>
      <c r="Q48" s="23">
        <f t="shared" si="36"/>
        <v>1.9600000000000004</v>
      </c>
      <c r="R48" s="19">
        <f t="shared" si="6"/>
        <v>0.29225607135647613</v>
      </c>
      <c r="S48" s="23">
        <f t="shared" si="37"/>
        <v>2.9200000000000013</v>
      </c>
      <c r="T48" s="19">
        <f t="shared" si="8"/>
        <v>0.46538285144841846</v>
      </c>
      <c r="U48" s="23">
        <f t="shared" si="38"/>
        <v>3.920000000000002</v>
      </c>
      <c r="V48" s="19">
        <f t="shared" si="10"/>
        <v>0.5932860670204575</v>
      </c>
      <c r="W48" s="23">
        <f t="shared" si="39"/>
        <v>4.919999999999982</v>
      </c>
      <c r="X48" s="19">
        <f t="shared" si="12"/>
        <v>0.6919651027673588</v>
      </c>
      <c r="Y48" s="23">
        <f t="shared" si="40"/>
        <v>5.919999999999961</v>
      </c>
      <c r="Z48" s="19">
        <f t="shared" si="14"/>
        <v>0.7723217067229169</v>
      </c>
      <c r="AA48" s="23">
        <f t="shared" si="41"/>
        <v>6.9199999999999395</v>
      </c>
      <c r="AB48" s="19">
        <f t="shared" si="14"/>
        <v>0.840106094456754</v>
      </c>
      <c r="AC48" s="23">
        <f t="shared" si="31"/>
        <v>7.919999999999918</v>
      </c>
      <c r="AD48" s="19">
        <f t="shared" si="32"/>
        <v>0.898725181589489</v>
      </c>
      <c r="AE48" s="23">
        <f t="shared" si="23"/>
        <v>8.919999999999897</v>
      </c>
      <c r="AF48" s="19">
        <f t="shared" si="33"/>
        <v>0.9503648543761181</v>
      </c>
      <c r="AG48" s="23">
        <f t="shared" si="24"/>
        <v>9.919999999999876</v>
      </c>
      <c r="AH48" s="20">
        <f t="shared" si="34"/>
        <v>0.9965116721541732</v>
      </c>
    </row>
    <row r="49" spans="2:34" ht="11.25" customHeight="1" thickBot="1">
      <c r="B49" s="4" t="s">
        <v>0</v>
      </c>
      <c r="C49" s="5" t="s">
        <v>1</v>
      </c>
      <c r="D49" s="5" t="s">
        <v>3</v>
      </c>
      <c r="E49" s="5" t="s">
        <v>8</v>
      </c>
      <c r="F49" s="5" t="s">
        <v>2</v>
      </c>
      <c r="G49" s="5" t="s">
        <v>7</v>
      </c>
      <c r="H49" s="5" t="s">
        <v>5</v>
      </c>
      <c r="I49" s="5" t="s">
        <v>10</v>
      </c>
      <c r="J49" s="5" t="s">
        <v>4</v>
      </c>
      <c r="K49" s="5" t="s">
        <v>9</v>
      </c>
      <c r="L49" s="5" t="s">
        <v>1</v>
      </c>
      <c r="M49" s="7" t="s">
        <v>0</v>
      </c>
      <c r="O49" s="23">
        <f t="shared" si="35"/>
        <v>1.4700000000000004</v>
      </c>
      <c r="P49" s="19">
        <f t="shared" si="4"/>
        <v>0.16731733474817623</v>
      </c>
      <c r="Q49" s="23">
        <f t="shared" si="36"/>
        <v>1.9700000000000004</v>
      </c>
      <c r="R49" s="19">
        <f t="shared" si="6"/>
        <v>0.294466226161593</v>
      </c>
      <c r="S49" s="23">
        <f t="shared" si="37"/>
        <v>2.9400000000000013</v>
      </c>
      <c r="T49" s="19">
        <f t="shared" si="8"/>
        <v>0.4683473304121575</v>
      </c>
      <c r="U49" s="23">
        <f t="shared" si="38"/>
        <v>3.940000000000002</v>
      </c>
      <c r="V49" s="19">
        <f t="shared" si="10"/>
        <v>0.5954962218255744</v>
      </c>
      <c r="W49" s="23">
        <f t="shared" si="39"/>
        <v>4.939999999999982</v>
      </c>
      <c r="X49" s="19">
        <f t="shared" si="12"/>
        <v>0.6937269489236453</v>
      </c>
      <c r="Y49" s="23">
        <f t="shared" si="40"/>
        <v>5.93999999999996</v>
      </c>
      <c r="Z49" s="19">
        <f t="shared" si="14"/>
        <v>0.7737864449811906</v>
      </c>
      <c r="AA49" s="23">
        <f t="shared" si="41"/>
        <v>6.939999999999939</v>
      </c>
      <c r="AB49" s="19">
        <f t="shared" si="14"/>
        <v>0.8413594704548512</v>
      </c>
      <c r="AC49" s="23">
        <f t="shared" si="31"/>
        <v>7.939999999999918</v>
      </c>
      <c r="AD49" s="19">
        <f t="shared" si="32"/>
        <v>0.8998205024270918</v>
      </c>
      <c r="AE49" s="23">
        <f t="shared" si="23"/>
        <v>8.939999999999896</v>
      </c>
      <c r="AF49" s="19">
        <f t="shared" si="33"/>
        <v>0.9513375187959127</v>
      </c>
      <c r="AG49" s="23">
        <f t="shared" si="24"/>
        <v>9.939999999999875</v>
      </c>
      <c r="AH49" s="20">
        <f t="shared" si="34"/>
        <v>0.9973863843973079</v>
      </c>
    </row>
    <row r="50" spans="15:34" ht="9.75" customHeight="1">
      <c r="O50" s="23">
        <f t="shared" si="35"/>
        <v>1.4800000000000004</v>
      </c>
      <c r="P50" s="19">
        <f t="shared" si="4"/>
        <v>0.17026171539495752</v>
      </c>
      <c r="Q50" s="23">
        <f t="shared" si="36"/>
        <v>1.9800000000000004</v>
      </c>
      <c r="R50" s="19">
        <f t="shared" si="6"/>
        <v>0.2966651902615312</v>
      </c>
      <c r="S50" s="23">
        <f t="shared" si="37"/>
        <v>2.9600000000000013</v>
      </c>
      <c r="T50" s="19">
        <f t="shared" si="8"/>
        <v>0.4712917110589388</v>
      </c>
      <c r="U50" s="23">
        <f t="shared" si="38"/>
        <v>3.960000000000002</v>
      </c>
      <c r="V50" s="19">
        <f t="shared" si="10"/>
        <v>0.5976951859255125</v>
      </c>
      <c r="W50" s="23">
        <f t="shared" si="39"/>
        <v>4.959999999999981</v>
      </c>
      <c r="X50" s="19">
        <f t="shared" si="12"/>
        <v>0.6954816764901959</v>
      </c>
      <c r="Y50" s="23">
        <f t="shared" si="40"/>
        <v>5.95999999999996</v>
      </c>
      <c r="Z50" s="19">
        <f t="shared" si="14"/>
        <v>0.7752462597402335</v>
      </c>
      <c r="AA50" s="23">
        <f t="shared" si="41"/>
        <v>6.959999999999939</v>
      </c>
      <c r="AB50" s="19">
        <f t="shared" si="14"/>
        <v>0.8426092396105583</v>
      </c>
      <c r="AC50" s="23">
        <f t="shared" si="31"/>
        <v>7.959999999999917</v>
      </c>
      <c r="AD50" s="19">
        <f t="shared" si="32"/>
        <v>0.9009130677376646</v>
      </c>
      <c r="AE50" s="23">
        <f t="shared" si="23"/>
        <v>8.959999999999896</v>
      </c>
      <c r="AF50" s="19">
        <f t="shared" si="33"/>
        <v>0.9523080096621201</v>
      </c>
      <c r="AG50" s="23">
        <f t="shared" si="24"/>
        <v>9.959999999999875</v>
      </c>
      <c r="AH50" s="20">
        <f t="shared" si="34"/>
        <v>0.9982593384236933</v>
      </c>
    </row>
    <row r="51" spans="15:34" ht="9.75" customHeight="1">
      <c r="O51" s="23">
        <f t="shared" si="35"/>
        <v>1.4900000000000004</v>
      </c>
      <c r="P51" s="19">
        <f t="shared" si="4"/>
        <v>0.17318626841227416</v>
      </c>
      <c r="Q51" s="23">
        <f t="shared" si="36"/>
        <v>1.9900000000000004</v>
      </c>
      <c r="R51" s="19">
        <f t="shared" si="6"/>
        <v>0.29885307640970676</v>
      </c>
      <c r="S51" s="23">
        <f t="shared" si="37"/>
        <v>2.9800000000000013</v>
      </c>
      <c r="T51" s="19">
        <f t="shared" si="8"/>
        <v>0.47421626407625544</v>
      </c>
      <c r="U51" s="23">
        <f t="shared" si="38"/>
        <v>3.980000000000002</v>
      </c>
      <c r="V51" s="19">
        <f t="shared" si="10"/>
        <v>0.5998830720736881</v>
      </c>
      <c r="W51" s="23">
        <f t="shared" si="39"/>
        <v>4.979999999999981</v>
      </c>
      <c r="X51" s="19">
        <f t="shared" si="12"/>
        <v>0.6972293427597158</v>
      </c>
      <c r="Y51" s="23">
        <f t="shared" si="40"/>
        <v>5.97999999999996</v>
      </c>
      <c r="Z51" s="19">
        <f t="shared" si="14"/>
        <v>0.7767011839884079</v>
      </c>
      <c r="AA51" s="23">
        <f t="shared" si="41"/>
        <v>6.979999999999938</v>
      </c>
      <c r="AB51" s="19">
        <f t="shared" si="14"/>
        <v>0.8438554226231573</v>
      </c>
      <c r="AC51" s="23">
        <f t="shared" si="31"/>
        <v>7.979999999999917</v>
      </c>
      <c r="AD51" s="19">
        <f t="shared" si="32"/>
        <v>0.9020028913507249</v>
      </c>
      <c r="AE51" s="23">
        <f t="shared" si="23"/>
        <v>8.979999999999896</v>
      </c>
      <c r="AF51" s="19">
        <f t="shared" si="33"/>
        <v>0.9532763366672993</v>
      </c>
      <c r="AG51" s="23">
        <f t="shared" si="24"/>
        <v>9.979999999999874</v>
      </c>
      <c r="AH51" s="20">
        <f t="shared" si="34"/>
        <v>0.9991305412873657</v>
      </c>
    </row>
    <row r="52" spans="15:34" ht="9.75" customHeight="1">
      <c r="O52" s="26">
        <f t="shared" si="35"/>
        <v>1.5000000000000004</v>
      </c>
      <c r="P52" s="21">
        <f t="shared" si="4"/>
        <v>0.17609125905568138</v>
      </c>
      <c r="Q52" s="26">
        <f t="shared" si="36"/>
        <v>2.0000000000000004</v>
      </c>
      <c r="R52" s="21">
        <f t="shared" si="6"/>
        <v>0.3010299956639813</v>
      </c>
      <c r="S52" s="26">
        <f t="shared" si="37"/>
        <v>3.0000000000000013</v>
      </c>
      <c r="T52" s="21">
        <f t="shared" si="8"/>
        <v>0.47712125471966266</v>
      </c>
      <c r="U52" s="26">
        <f t="shared" si="38"/>
        <v>4.000000000000002</v>
      </c>
      <c r="V52" s="21">
        <f t="shared" si="10"/>
        <v>0.6020599913279626</v>
      </c>
      <c r="W52" s="26">
        <f t="shared" si="39"/>
        <v>4.9999999999999805</v>
      </c>
      <c r="X52" s="21">
        <f t="shared" si="12"/>
        <v>0.6989700043360171</v>
      </c>
      <c r="Y52" s="26">
        <f t="shared" si="40"/>
        <v>5.999999999999959</v>
      </c>
      <c r="Z52" s="21">
        <f t="shared" si="14"/>
        <v>0.7781512503836406</v>
      </c>
      <c r="AA52" s="26">
        <f t="shared" si="41"/>
        <v>6.999999999999938</v>
      </c>
      <c r="AB52" s="21">
        <f t="shared" si="14"/>
        <v>0.8450980400142529</v>
      </c>
      <c r="AC52" s="26">
        <f t="shared" si="31"/>
        <v>7.9999999999999165</v>
      </c>
      <c r="AD52" s="21">
        <f t="shared" si="32"/>
        <v>0.9030899869919391</v>
      </c>
      <c r="AE52" s="26">
        <f t="shared" si="23"/>
        <v>8.999999999999895</v>
      </c>
      <c r="AF52" s="21">
        <f t="shared" si="33"/>
        <v>0.9542425094393198</v>
      </c>
      <c r="AG52" s="26">
        <f t="shared" si="24"/>
        <v>9.999999999999874</v>
      </c>
      <c r="AH52" s="22">
        <f t="shared" si="34"/>
        <v>0.9999999999999946</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B1:AH96"/>
  <sheetViews>
    <sheetView zoomScale="90" zoomScaleNormal="90" workbookViewId="0" topLeftCell="A13">
      <selection activeCell="A41" sqref="A41"/>
    </sheetView>
  </sheetViews>
  <sheetFormatPr defaultColWidth="9.140625" defaultRowHeight="12.75"/>
  <cols>
    <col min="2" max="2" width="6.7109375" style="0" bestFit="1" customWidth="1"/>
    <col min="3" max="3" width="7.7109375" style="0" bestFit="1" customWidth="1"/>
    <col min="4" max="4" width="5.421875" style="0" bestFit="1" customWidth="1"/>
    <col min="5" max="5" width="6.7109375" style="0" bestFit="1" customWidth="1"/>
    <col min="6" max="6" width="5.421875" style="0" bestFit="1" customWidth="1"/>
    <col min="7" max="7" width="6.7109375" style="0" bestFit="1" customWidth="1"/>
    <col min="8" max="8" width="5.421875" style="0" bestFit="1" customWidth="1"/>
    <col min="9" max="9" width="6.57421875" style="0" bestFit="1" customWidth="1"/>
    <col min="10" max="10" width="6.140625" style="0" bestFit="1" customWidth="1"/>
    <col min="11" max="11" width="6.57421875" style="0" bestFit="1" customWidth="1"/>
    <col min="12" max="12" width="7.7109375" style="0" bestFit="1" customWidth="1"/>
    <col min="13" max="13" width="6.7109375" style="0" bestFit="1" customWidth="1"/>
    <col min="14" max="14" width="3.140625" style="0" customWidth="1"/>
    <col min="15" max="15" width="3.28125" style="0" bestFit="1" customWidth="1"/>
    <col min="16" max="16" width="5.7109375" style="0" bestFit="1" customWidth="1"/>
    <col min="17" max="17" width="3.421875" style="0" bestFit="1" customWidth="1"/>
    <col min="18" max="18" width="5.57421875" style="0" bestFit="1" customWidth="1"/>
    <col min="19" max="19" width="3.57421875" style="0" customWidth="1"/>
    <col min="20" max="20" width="5.57421875" style="0" bestFit="1" customWidth="1"/>
    <col min="21" max="21" width="3.421875" style="0" bestFit="1" customWidth="1"/>
    <col min="22" max="22" width="5.57421875" style="0" bestFit="1" customWidth="1"/>
    <col min="23" max="23" width="3.421875" style="0" bestFit="1" customWidth="1"/>
    <col min="24" max="24" width="5.57421875" style="0" bestFit="1" customWidth="1"/>
    <col min="25" max="25" width="3.421875" style="0" bestFit="1" customWidth="1"/>
    <col min="26" max="26" width="5.421875" style="0" bestFit="1" customWidth="1"/>
    <col min="27" max="27" width="3.421875" style="0" bestFit="1" customWidth="1"/>
    <col min="28" max="28" width="5.57421875" style="0" bestFit="1" customWidth="1"/>
    <col min="29" max="29" width="3.421875" style="0" bestFit="1" customWidth="1"/>
    <col min="30" max="30" width="5.57421875" style="0" bestFit="1" customWidth="1"/>
    <col min="31" max="31" width="3.421875" style="0" bestFit="1" customWidth="1"/>
    <col min="32" max="32" width="5.57421875" style="0" bestFit="1" customWidth="1"/>
    <col min="33" max="33" width="3.8515625" style="0" bestFit="1" customWidth="1"/>
    <col min="34" max="34" width="5.57421875" style="0" bestFit="1" customWidth="1"/>
  </cols>
  <sheetData>
    <row r="1" spans="15:34" ht="9.75" customHeight="1" thickBot="1">
      <c r="O1" s="27" t="s">
        <v>13</v>
      </c>
      <c r="P1" s="28" t="s">
        <v>14</v>
      </c>
      <c r="Q1" s="29" t="s">
        <v>13</v>
      </c>
      <c r="R1" s="28" t="s">
        <v>14</v>
      </c>
      <c r="S1" s="29" t="s">
        <v>13</v>
      </c>
      <c r="T1" s="28" t="s">
        <v>14</v>
      </c>
      <c r="U1" s="29" t="s">
        <v>13</v>
      </c>
      <c r="V1" s="28" t="s">
        <v>14</v>
      </c>
      <c r="W1" s="29" t="s">
        <v>13</v>
      </c>
      <c r="X1" s="28" t="s">
        <v>14</v>
      </c>
      <c r="Y1" s="29" t="s">
        <v>13</v>
      </c>
      <c r="Z1" s="28" t="s">
        <v>14</v>
      </c>
      <c r="AA1" s="29" t="s">
        <v>13</v>
      </c>
      <c r="AB1" s="28" t="s">
        <v>14</v>
      </c>
      <c r="AC1" s="29" t="s">
        <v>13</v>
      </c>
      <c r="AD1" s="28" t="s">
        <v>14</v>
      </c>
      <c r="AE1" s="29" t="s">
        <v>13</v>
      </c>
      <c r="AF1" s="28" t="s">
        <v>14</v>
      </c>
      <c r="AG1" s="29" t="s">
        <v>13</v>
      </c>
      <c r="AH1" s="30" t="s">
        <v>14</v>
      </c>
    </row>
    <row r="2" spans="2:34" ht="10.5" customHeight="1" thickBot="1">
      <c r="B2" s="4" t="s">
        <v>0</v>
      </c>
      <c r="C2" s="5" t="s">
        <v>1</v>
      </c>
      <c r="D2" s="5" t="s">
        <v>2</v>
      </c>
      <c r="E2" s="5" t="s">
        <v>7</v>
      </c>
      <c r="F2" s="5" t="s">
        <v>3</v>
      </c>
      <c r="G2" s="5" t="s">
        <v>8</v>
      </c>
      <c r="H2" s="5" t="s">
        <v>4</v>
      </c>
      <c r="I2" s="6" t="s">
        <v>9</v>
      </c>
      <c r="J2" s="6" t="s">
        <v>5</v>
      </c>
      <c r="K2" s="6" t="s">
        <v>10</v>
      </c>
      <c r="L2" s="6" t="s">
        <v>1</v>
      </c>
      <c r="M2" s="7" t="s">
        <v>0</v>
      </c>
      <c r="O2" s="23">
        <v>1</v>
      </c>
      <c r="P2" s="33">
        <f>LOG(O2)</f>
        <v>0</v>
      </c>
      <c r="Q2" s="25">
        <v>1.5</v>
      </c>
      <c r="R2" s="33">
        <f>LOG(Q2)</f>
        <v>0.17609125905568124</v>
      </c>
      <c r="S2" s="25">
        <f>Q52</f>
        <v>2.0000000000000004</v>
      </c>
      <c r="T2" s="33">
        <f>LOG(S2)</f>
        <v>0.3010299956639813</v>
      </c>
      <c r="U2" s="25">
        <f>S52</f>
        <v>3.0000000000000013</v>
      </c>
      <c r="V2" s="33">
        <f>LOG(U2)</f>
        <v>0.47712125471966266</v>
      </c>
      <c r="W2" s="25">
        <f>U52</f>
        <v>4.000000000000002</v>
      </c>
      <c r="X2" s="33">
        <f>LOG(W2)</f>
        <v>0.6020599913279626</v>
      </c>
      <c r="Y2" s="25">
        <f>W52</f>
        <v>4.9999999999999805</v>
      </c>
      <c r="Z2" s="33">
        <f>LOG(Y2)</f>
        <v>0.6989700043360171</v>
      </c>
      <c r="AA2" s="25">
        <f>Y52</f>
        <v>5.999999999999959</v>
      </c>
      <c r="AB2" s="33">
        <f>LOG(AA2)</f>
        <v>0.7781512503836406</v>
      </c>
      <c r="AC2" s="25">
        <f>AA52</f>
        <v>6.999999999999938</v>
      </c>
      <c r="AD2" s="33">
        <f aca="true" t="shared" si="0" ref="AD2:AD52">LOG(AC2)</f>
        <v>0.8450980400142529</v>
      </c>
      <c r="AE2" s="25">
        <f>AC52</f>
        <v>7.9999999999999165</v>
      </c>
      <c r="AF2" s="33">
        <f aca="true" t="shared" si="1" ref="AF2:AF52">LOG(AE2)</f>
        <v>0.9030899869919391</v>
      </c>
      <c r="AG2" s="25">
        <f>AE52</f>
        <v>8.999999999999895</v>
      </c>
      <c r="AH2" s="33">
        <f>LOG(AG2)</f>
        <v>0.9542425094393198</v>
      </c>
    </row>
    <row r="3" spans="2:34" ht="9.75" customHeight="1">
      <c r="B3" s="43">
        <v>0</v>
      </c>
      <c r="C3" s="44">
        <f>RADIANS(B3)</f>
        <v>0</v>
      </c>
      <c r="D3" s="56">
        <f>SIN(C3)</f>
        <v>0</v>
      </c>
      <c r="E3" s="44" t="s">
        <v>12</v>
      </c>
      <c r="F3" s="60">
        <f>COS(C3)</f>
        <v>1</v>
      </c>
      <c r="G3" s="45">
        <f>-1*LOG(F3)</f>
        <v>0</v>
      </c>
      <c r="H3" s="60">
        <f>TAN(C3)</f>
        <v>0</v>
      </c>
      <c r="I3" s="44" t="s">
        <v>11</v>
      </c>
      <c r="J3" s="45" t="s">
        <v>6</v>
      </c>
      <c r="K3" s="44" t="s">
        <v>6</v>
      </c>
      <c r="L3" s="44">
        <f>RADIANS(M3)</f>
        <v>1.5707963267948966</v>
      </c>
      <c r="M3" s="46">
        <v>90</v>
      </c>
      <c r="O3" s="23">
        <f aca="true" t="shared" si="2" ref="O3:O52">O2+0.01</f>
        <v>1.01</v>
      </c>
      <c r="P3" s="34">
        <f aca="true" t="shared" si="3" ref="P3:P52">LOG(O3)</f>
        <v>0.004321373782642578</v>
      </c>
      <c r="Q3" s="23">
        <f aca="true" t="shared" si="4" ref="Q3:Q52">Q2+0.01</f>
        <v>1.51</v>
      </c>
      <c r="R3" s="34">
        <f aca="true" t="shared" si="5" ref="R3:R52">LOG(Q3)</f>
        <v>0.17897694729316943</v>
      </c>
      <c r="S3" s="23">
        <f aca="true" t="shared" si="6" ref="S3:S52">S2+0.02</f>
        <v>2.0200000000000005</v>
      </c>
      <c r="T3" s="34">
        <f aca="true" t="shared" si="7" ref="T3:T52">LOG(S3)</f>
        <v>0.3053513694466239</v>
      </c>
      <c r="U3" s="23">
        <f aca="true" t="shared" si="8" ref="U3:U52">U2+0.02</f>
        <v>3.0200000000000014</v>
      </c>
      <c r="V3" s="34">
        <f aca="true" t="shared" si="9" ref="V3:V52">LOG(U3)</f>
        <v>0.48000694295715085</v>
      </c>
      <c r="W3" s="23">
        <f aca="true" t="shared" si="10" ref="W3:W52">W2+0.02</f>
        <v>4.020000000000001</v>
      </c>
      <c r="X3" s="34">
        <f aca="true" t="shared" si="11" ref="X3:X52">LOG(W3)</f>
        <v>0.6042260530844702</v>
      </c>
      <c r="Y3" s="23">
        <f aca="true" t="shared" si="12" ref="Y3:Y52">Y2+0.02</f>
        <v>5.01999999999998</v>
      </c>
      <c r="Z3" s="34">
        <f aca="true" t="shared" si="13" ref="Z3:AB18">LOG(Y3)</f>
        <v>0.7007037171450176</v>
      </c>
      <c r="AA3" s="23">
        <f aca="true" t="shared" si="14" ref="AA3:AA52">AA2+0.02</f>
        <v>6.019999999999959</v>
      </c>
      <c r="AB3" s="34">
        <f t="shared" si="13"/>
        <v>0.7795964912578216</v>
      </c>
      <c r="AC3" s="23">
        <f aca="true" t="shared" si="15" ref="AC3:AC52">AC2+0.02</f>
        <v>7.019999999999937</v>
      </c>
      <c r="AD3" s="34">
        <f t="shared" si="0"/>
        <v>0.8463371121298014</v>
      </c>
      <c r="AE3" s="23">
        <f>AE2+0.02</f>
        <v>8.019999999999916</v>
      </c>
      <c r="AF3" s="34">
        <f t="shared" si="1"/>
        <v>0.904174368284159</v>
      </c>
      <c r="AG3" s="23">
        <f>AG2+0.02</f>
        <v>9.019999999999895</v>
      </c>
      <c r="AH3" s="33">
        <f aca="true" t="shared" si="16" ref="AH3:AH52">LOG(AG3)</f>
        <v>0.9552065375419366</v>
      </c>
    </row>
    <row r="4" spans="2:34" ht="9.75" customHeight="1">
      <c r="B4" s="43">
        <f>B3+1</f>
        <v>1</v>
      </c>
      <c r="C4" s="44">
        <f aca="true" t="shared" si="17" ref="C4:C48">RADIANS(B4)</f>
        <v>0.017453292519943295</v>
      </c>
      <c r="D4" s="57">
        <f aca="true" t="shared" si="18" ref="D4:D48">SIN(C4)</f>
        <v>0.01745240643728351</v>
      </c>
      <c r="E4" s="44">
        <f>-1*LOG(D4)</f>
        <v>1.7581446815771438</v>
      </c>
      <c r="F4" s="60">
        <f aca="true" t="shared" si="19" ref="F4:F48">COS(C4)</f>
        <v>0.9998476951563913</v>
      </c>
      <c r="G4" s="47">
        <f>-1*LOG(F4)</f>
        <v>6.615019077152172E-05</v>
      </c>
      <c r="H4" s="60">
        <f aca="true" t="shared" si="20" ref="H4:H48">TAN(C4)</f>
        <v>0.017455064928217585</v>
      </c>
      <c r="I4" s="44">
        <f>-1*LOG(H4)</f>
        <v>1.7580785313863723</v>
      </c>
      <c r="J4" s="57">
        <f aca="true" t="shared" si="21" ref="J4:J48">1/TAN(C4)</f>
        <v>57.28996163075943</v>
      </c>
      <c r="K4" s="44">
        <f>LOG(J4)</f>
        <v>1.7580785313863723</v>
      </c>
      <c r="L4" s="44">
        <f aca="true" t="shared" si="22" ref="L4:L48">RADIANS(M4)</f>
        <v>1.5533430342749532</v>
      </c>
      <c r="M4" s="46">
        <f>M3-1</f>
        <v>89</v>
      </c>
      <c r="O4" s="23">
        <f t="shared" si="2"/>
        <v>1.02</v>
      </c>
      <c r="P4" s="34">
        <f t="shared" si="3"/>
        <v>0.00860017176191757</v>
      </c>
      <c r="Q4" s="23">
        <f t="shared" si="4"/>
        <v>1.52</v>
      </c>
      <c r="R4" s="34">
        <f t="shared" si="5"/>
        <v>0.18184358794477254</v>
      </c>
      <c r="S4" s="23">
        <f t="shared" si="6"/>
        <v>2.0400000000000005</v>
      </c>
      <c r="T4" s="34">
        <f t="shared" si="7"/>
        <v>0.3096301674258989</v>
      </c>
      <c r="U4" s="23">
        <f t="shared" si="8"/>
        <v>3.0400000000000014</v>
      </c>
      <c r="V4" s="34">
        <f t="shared" si="9"/>
        <v>0.48287358360875393</v>
      </c>
      <c r="W4" s="23">
        <f t="shared" si="10"/>
        <v>4.040000000000001</v>
      </c>
      <c r="X4" s="34">
        <f t="shared" si="11"/>
        <v>0.606381365110605</v>
      </c>
      <c r="Y4" s="23">
        <f t="shared" si="12"/>
        <v>5.03999999999998</v>
      </c>
      <c r="Z4" s="34">
        <f t="shared" si="13"/>
        <v>0.7024305364455236</v>
      </c>
      <c r="AA4" s="23">
        <f t="shared" si="14"/>
        <v>6.039999999999958</v>
      </c>
      <c r="AB4" s="34">
        <f t="shared" si="13"/>
        <v>0.7810369386211288</v>
      </c>
      <c r="AC4" s="23">
        <f t="shared" si="15"/>
        <v>7.039999999999937</v>
      </c>
      <c r="AD4" s="34">
        <f t="shared" si="0"/>
        <v>0.8475726591421083</v>
      </c>
      <c r="AE4" s="23">
        <f aca="true" t="shared" si="23" ref="AE4:AE52">AE3+0.02</f>
        <v>8.039999999999916</v>
      </c>
      <c r="AF4" s="34">
        <f t="shared" si="1"/>
        <v>0.9052560487484467</v>
      </c>
      <c r="AG4" s="23">
        <f aca="true" t="shared" si="24" ref="AG4:AG52">AG3+0.02</f>
        <v>9.039999999999894</v>
      </c>
      <c r="AH4" s="33">
        <f t="shared" si="16"/>
        <v>0.9561684304753583</v>
      </c>
    </row>
    <row r="5" spans="2:34" ht="9.75" customHeight="1">
      <c r="B5" s="43">
        <f aca="true" t="shared" si="25" ref="B5:B48">B4+1</f>
        <v>2</v>
      </c>
      <c r="C5" s="44">
        <f t="shared" si="17"/>
        <v>0.03490658503988659</v>
      </c>
      <c r="D5" s="57">
        <f t="shared" si="18"/>
        <v>0.03489949670250097</v>
      </c>
      <c r="E5" s="44">
        <f aca="true" t="shared" si="26" ref="E5:E48">-1*LOG(D5)</f>
        <v>1.4571808361039342</v>
      </c>
      <c r="F5" s="60">
        <f t="shared" si="19"/>
        <v>0.9993908270190958</v>
      </c>
      <c r="G5" s="47">
        <f aca="true" t="shared" si="27" ref="G5:G48">-1*LOG(F5)</f>
        <v>0.0002646410784149058</v>
      </c>
      <c r="H5" s="60">
        <f t="shared" si="20"/>
        <v>0.03492076949174773</v>
      </c>
      <c r="I5" s="44">
        <f aca="true" t="shared" si="28" ref="I5:I48">-1*LOG(H5)</f>
        <v>1.4569161950255192</v>
      </c>
      <c r="J5" s="57">
        <f t="shared" si="21"/>
        <v>28.636253282915604</v>
      </c>
      <c r="K5" s="44">
        <f aca="true" t="shared" si="29" ref="K5:K48">LOG(J5)</f>
        <v>1.4569161950255192</v>
      </c>
      <c r="L5" s="44">
        <f t="shared" si="22"/>
        <v>1.53588974175501</v>
      </c>
      <c r="M5" s="46">
        <f aca="true" t="shared" si="30" ref="M5:M48">M4-1</f>
        <v>88</v>
      </c>
      <c r="O5" s="23">
        <f t="shared" si="2"/>
        <v>1.03</v>
      </c>
      <c r="P5" s="34">
        <f t="shared" si="3"/>
        <v>0.012837224705172217</v>
      </c>
      <c r="Q5" s="23">
        <f t="shared" si="4"/>
        <v>1.53</v>
      </c>
      <c r="R5" s="34">
        <f t="shared" si="5"/>
        <v>0.1846914308175988</v>
      </c>
      <c r="S5" s="23">
        <f t="shared" si="6"/>
        <v>2.0600000000000005</v>
      </c>
      <c r="T5" s="34">
        <f t="shared" si="7"/>
        <v>0.3138672203691535</v>
      </c>
      <c r="U5" s="23">
        <f t="shared" si="8"/>
        <v>3.0600000000000014</v>
      </c>
      <c r="V5" s="34">
        <f t="shared" si="9"/>
        <v>0.4857214264815802</v>
      </c>
      <c r="W5" s="23">
        <f t="shared" si="10"/>
        <v>4.0600000000000005</v>
      </c>
      <c r="X5" s="34">
        <f t="shared" si="11"/>
        <v>0.6085260335771941</v>
      </c>
      <c r="Y5" s="23">
        <f t="shared" si="12"/>
        <v>5.059999999999979</v>
      </c>
      <c r="Z5" s="34">
        <f t="shared" si="13"/>
        <v>0.7041505168397973</v>
      </c>
      <c r="AA5" s="23">
        <f t="shared" si="14"/>
        <v>6.059999999999958</v>
      </c>
      <c r="AB5" s="34">
        <f t="shared" si="13"/>
        <v>0.7824726241662832</v>
      </c>
      <c r="AC5" s="23">
        <f t="shared" si="15"/>
        <v>7.0599999999999365</v>
      </c>
      <c r="AD5" s="34">
        <f t="shared" si="0"/>
        <v>0.8488047010517998</v>
      </c>
      <c r="AE5" s="23">
        <f t="shared" si="23"/>
        <v>8.059999999999915</v>
      </c>
      <c r="AF5" s="34">
        <f t="shared" si="1"/>
        <v>0.9063350418050861</v>
      </c>
      <c r="AG5" s="23">
        <f t="shared" si="24"/>
        <v>9.059999999999894</v>
      </c>
      <c r="AH5" s="33">
        <f t="shared" si="16"/>
        <v>0.957128197676808</v>
      </c>
    </row>
    <row r="6" spans="2:34" ht="9.75" customHeight="1">
      <c r="B6" s="43">
        <f t="shared" si="25"/>
        <v>3</v>
      </c>
      <c r="C6" s="44">
        <f t="shared" si="17"/>
        <v>0.05235987755982989</v>
      </c>
      <c r="D6" s="57">
        <f t="shared" si="18"/>
        <v>0.052335956242943835</v>
      </c>
      <c r="E6" s="44">
        <f t="shared" si="26"/>
        <v>1.281199836323954</v>
      </c>
      <c r="F6" s="60">
        <f t="shared" si="19"/>
        <v>0.9986295347545738</v>
      </c>
      <c r="G6" s="47">
        <f t="shared" si="27"/>
        <v>0.0005955937072498928</v>
      </c>
      <c r="H6" s="60">
        <f t="shared" si="20"/>
        <v>0.05240777928304121</v>
      </c>
      <c r="I6" s="44">
        <f t="shared" si="28"/>
        <v>1.2806042426167041</v>
      </c>
      <c r="J6" s="57">
        <f t="shared" si="21"/>
        <v>19.081136687728208</v>
      </c>
      <c r="K6" s="44">
        <f t="shared" si="29"/>
        <v>1.2806042426167041</v>
      </c>
      <c r="L6" s="44">
        <f t="shared" si="22"/>
        <v>1.5184364492350666</v>
      </c>
      <c r="M6" s="46">
        <f t="shared" si="30"/>
        <v>87</v>
      </c>
      <c r="O6" s="23">
        <f t="shared" si="2"/>
        <v>1.04</v>
      </c>
      <c r="P6" s="34">
        <f t="shared" si="3"/>
        <v>0.01703333929878037</v>
      </c>
      <c r="Q6" s="23">
        <f t="shared" si="4"/>
        <v>1.54</v>
      </c>
      <c r="R6" s="34">
        <f t="shared" si="5"/>
        <v>0.18752072083646307</v>
      </c>
      <c r="S6" s="23">
        <f t="shared" si="6"/>
        <v>2.0800000000000005</v>
      </c>
      <c r="T6" s="34">
        <f t="shared" si="7"/>
        <v>0.3180633349627617</v>
      </c>
      <c r="U6" s="23">
        <f t="shared" si="8"/>
        <v>3.0800000000000014</v>
      </c>
      <c r="V6" s="34">
        <f t="shared" si="9"/>
        <v>0.48855071650044446</v>
      </c>
      <c r="W6" s="23">
        <f t="shared" si="10"/>
        <v>4.08</v>
      </c>
      <c r="X6" s="34">
        <f t="shared" si="11"/>
        <v>0.6106601630898799</v>
      </c>
      <c r="Y6" s="23">
        <f t="shared" si="12"/>
        <v>5.079999999999979</v>
      </c>
      <c r="Z6" s="34">
        <f t="shared" si="13"/>
        <v>0.7058637122839174</v>
      </c>
      <c r="AA6" s="23">
        <f t="shared" si="14"/>
        <v>6.079999999999957</v>
      </c>
      <c r="AB6" s="34">
        <f t="shared" si="13"/>
        <v>0.7839035792727319</v>
      </c>
      <c r="AC6" s="23">
        <f t="shared" si="15"/>
        <v>7.079999999999936</v>
      </c>
      <c r="AD6" s="34">
        <f t="shared" si="0"/>
        <v>0.8500332576897651</v>
      </c>
      <c r="AE6" s="23">
        <f t="shared" si="23"/>
        <v>8.079999999999915</v>
      </c>
      <c r="AF6" s="34">
        <f t="shared" si="1"/>
        <v>0.9074113607745816</v>
      </c>
      <c r="AG6" s="23">
        <f t="shared" si="24"/>
        <v>9.079999999999893</v>
      </c>
      <c r="AH6" s="33">
        <f t="shared" si="16"/>
        <v>0.95808584852108</v>
      </c>
    </row>
    <row r="7" spans="2:34" ht="9.75" customHeight="1">
      <c r="B7" s="43">
        <f t="shared" si="25"/>
        <v>4</v>
      </c>
      <c r="C7" s="44">
        <f t="shared" si="17"/>
        <v>0.06981317007977318</v>
      </c>
      <c r="D7" s="57">
        <f t="shared" si="18"/>
        <v>0.0697564737441253</v>
      </c>
      <c r="E7" s="44">
        <f t="shared" si="26"/>
        <v>1.1564154815183678</v>
      </c>
      <c r="F7" s="60">
        <f t="shared" si="19"/>
        <v>0.9975640502598242</v>
      </c>
      <c r="G7" s="47">
        <f t="shared" si="27"/>
        <v>0.0010592101460972971</v>
      </c>
      <c r="H7" s="60">
        <f t="shared" si="20"/>
        <v>0.06992681194351041</v>
      </c>
      <c r="I7" s="44">
        <f t="shared" si="28"/>
        <v>1.1553562713722705</v>
      </c>
      <c r="J7" s="57">
        <f t="shared" si="21"/>
        <v>14.300666256711928</v>
      </c>
      <c r="K7" s="44">
        <f t="shared" si="29"/>
        <v>1.1553562713722705</v>
      </c>
      <c r="L7" s="44">
        <f t="shared" si="22"/>
        <v>1.5009831567151235</v>
      </c>
      <c r="M7" s="46">
        <f t="shared" si="30"/>
        <v>86</v>
      </c>
      <c r="O7" s="26">
        <f t="shared" si="2"/>
        <v>1.05</v>
      </c>
      <c r="P7" s="35">
        <f t="shared" si="3"/>
        <v>0.021189299069938092</v>
      </c>
      <c r="Q7" s="26">
        <f t="shared" si="4"/>
        <v>1.55</v>
      </c>
      <c r="R7" s="35">
        <f t="shared" si="5"/>
        <v>0.1903316981702915</v>
      </c>
      <c r="S7" s="26">
        <f t="shared" si="6"/>
        <v>2.1000000000000005</v>
      </c>
      <c r="T7" s="35">
        <f t="shared" si="7"/>
        <v>0.32221929473391936</v>
      </c>
      <c r="U7" s="26">
        <f t="shared" si="8"/>
        <v>3.1000000000000014</v>
      </c>
      <c r="V7" s="35">
        <f t="shared" si="9"/>
        <v>0.49136169383427286</v>
      </c>
      <c r="W7" s="26">
        <f t="shared" si="10"/>
        <v>4.1</v>
      </c>
      <c r="X7" s="35">
        <f t="shared" si="11"/>
        <v>0.6127838567197355</v>
      </c>
      <c r="Y7" s="26">
        <f t="shared" si="12"/>
        <v>5.099999999999978</v>
      </c>
      <c r="Z7" s="35">
        <f t="shared" si="13"/>
        <v>0.7075701760979345</v>
      </c>
      <c r="AA7" s="26">
        <f t="shared" si="14"/>
        <v>6.099999999999957</v>
      </c>
      <c r="AB7" s="35">
        <f t="shared" si="13"/>
        <v>0.7853298350107639</v>
      </c>
      <c r="AC7" s="26">
        <f t="shared" si="15"/>
        <v>7.099999999999936</v>
      </c>
      <c r="AD7" s="35">
        <f t="shared" si="0"/>
        <v>0.8512583487190714</v>
      </c>
      <c r="AE7" s="26">
        <f t="shared" si="23"/>
        <v>8.099999999999914</v>
      </c>
      <c r="AF7" s="35">
        <f t="shared" si="1"/>
        <v>0.9084850188786452</v>
      </c>
      <c r="AG7" s="26">
        <f t="shared" si="24"/>
        <v>9.099999999999893</v>
      </c>
      <c r="AH7" s="36">
        <f t="shared" si="16"/>
        <v>0.9590413923210885</v>
      </c>
    </row>
    <row r="8" spans="2:34" ht="9.75" customHeight="1">
      <c r="B8" s="48">
        <f t="shared" si="25"/>
        <v>5</v>
      </c>
      <c r="C8" s="49">
        <f t="shared" si="17"/>
        <v>0.08726646259971647</v>
      </c>
      <c r="D8" s="58">
        <f t="shared" si="18"/>
        <v>0.08715574274765817</v>
      </c>
      <c r="E8" s="49">
        <f t="shared" si="26"/>
        <v>1.0597039916698798</v>
      </c>
      <c r="F8" s="61">
        <f t="shared" si="19"/>
        <v>0.9961946980917455</v>
      </c>
      <c r="G8" s="50">
        <f t="shared" si="27"/>
        <v>0.0016557739825009408</v>
      </c>
      <c r="H8" s="61">
        <f t="shared" si="20"/>
        <v>0.08748866352592401</v>
      </c>
      <c r="I8" s="49">
        <f t="shared" si="28"/>
        <v>1.0580482176873787</v>
      </c>
      <c r="J8" s="58">
        <f t="shared" si="21"/>
        <v>11.430052302761343</v>
      </c>
      <c r="K8" s="49">
        <f t="shared" si="29"/>
        <v>1.058048217687379</v>
      </c>
      <c r="L8" s="49">
        <f t="shared" si="22"/>
        <v>1.4835298641951802</v>
      </c>
      <c r="M8" s="51">
        <f t="shared" si="30"/>
        <v>85</v>
      </c>
      <c r="N8" s="9"/>
      <c r="O8" s="23">
        <f t="shared" si="2"/>
        <v>1.06</v>
      </c>
      <c r="P8" s="34">
        <f t="shared" si="3"/>
        <v>0.02530586526477026</v>
      </c>
      <c r="Q8" s="23">
        <f t="shared" si="4"/>
        <v>1.56</v>
      </c>
      <c r="R8" s="34">
        <f t="shared" si="5"/>
        <v>0.1931245983544616</v>
      </c>
      <c r="S8" s="23">
        <f t="shared" si="6"/>
        <v>2.1200000000000006</v>
      </c>
      <c r="T8" s="34">
        <f t="shared" si="7"/>
        <v>0.32633586092875155</v>
      </c>
      <c r="U8" s="23">
        <f t="shared" si="8"/>
        <v>3.1200000000000014</v>
      </c>
      <c r="V8" s="34">
        <f t="shared" si="9"/>
        <v>0.49415459401844297</v>
      </c>
      <c r="W8" s="23">
        <f t="shared" si="10"/>
        <v>4.119999999999999</v>
      </c>
      <c r="X8" s="34">
        <f t="shared" si="11"/>
        <v>0.6148972160331345</v>
      </c>
      <c r="Y8" s="23">
        <f t="shared" si="12"/>
        <v>5.119999999999978</v>
      </c>
      <c r="Z8" s="34">
        <f t="shared" si="13"/>
        <v>0.7092699609758288</v>
      </c>
      <c r="AA8" s="23">
        <f t="shared" si="14"/>
        <v>6.119999999999957</v>
      </c>
      <c r="AB8" s="34">
        <f t="shared" si="13"/>
        <v>0.7867514221455582</v>
      </c>
      <c r="AC8" s="23">
        <f t="shared" si="15"/>
        <v>7.119999999999935</v>
      </c>
      <c r="AD8" s="34">
        <f t="shared" si="0"/>
        <v>0.8524799936368525</v>
      </c>
      <c r="AE8" s="23">
        <f t="shared" si="23"/>
        <v>8.119999999999914</v>
      </c>
      <c r="AF8" s="34">
        <f t="shared" si="1"/>
        <v>0.9095560292411707</v>
      </c>
      <c r="AG8" s="23">
        <f t="shared" si="24"/>
        <v>9.119999999999893</v>
      </c>
      <c r="AH8" s="33">
        <f t="shared" si="16"/>
        <v>0.959994838328411</v>
      </c>
    </row>
    <row r="9" spans="2:34" ht="9.75" customHeight="1">
      <c r="B9" s="52">
        <f t="shared" si="25"/>
        <v>6</v>
      </c>
      <c r="C9" s="44">
        <f t="shared" si="17"/>
        <v>0.10471975511965978</v>
      </c>
      <c r="D9" s="57">
        <f t="shared" si="18"/>
        <v>0.10452846326765347</v>
      </c>
      <c r="E9" s="44">
        <f t="shared" si="26"/>
        <v>0.9807654343672229</v>
      </c>
      <c r="F9" s="60">
        <f t="shared" si="19"/>
        <v>0.9945218953682733</v>
      </c>
      <c r="G9" s="47">
        <f t="shared" si="27"/>
        <v>0.002385651018234212</v>
      </c>
      <c r="H9" s="60">
        <f t="shared" si="20"/>
        <v>0.10510423526567647</v>
      </c>
      <c r="I9" s="44">
        <f t="shared" si="28"/>
        <v>0.9783797833489886</v>
      </c>
      <c r="J9" s="57">
        <f t="shared" si="21"/>
        <v>9.514364454222584</v>
      </c>
      <c r="K9" s="44">
        <f t="shared" si="29"/>
        <v>0.9783797833489886</v>
      </c>
      <c r="L9" s="44">
        <f t="shared" si="22"/>
        <v>1.4660765716752369</v>
      </c>
      <c r="M9" s="46">
        <f t="shared" si="30"/>
        <v>84</v>
      </c>
      <c r="O9" s="23">
        <f t="shared" si="2"/>
        <v>1.07</v>
      </c>
      <c r="P9" s="34">
        <f t="shared" si="3"/>
        <v>0.029383777685209667</v>
      </c>
      <c r="Q9" s="23">
        <f t="shared" si="4"/>
        <v>1.57</v>
      </c>
      <c r="R9" s="34">
        <f t="shared" si="5"/>
        <v>0.19589965240923377</v>
      </c>
      <c r="S9" s="23">
        <f t="shared" si="6"/>
        <v>2.1400000000000006</v>
      </c>
      <c r="T9" s="34">
        <f t="shared" si="7"/>
        <v>0.330413773349191</v>
      </c>
      <c r="U9" s="23">
        <f t="shared" si="8"/>
        <v>3.1400000000000015</v>
      </c>
      <c r="V9" s="34">
        <f t="shared" si="9"/>
        <v>0.49692964807321516</v>
      </c>
      <c r="W9" s="23">
        <f t="shared" si="10"/>
        <v>4.139999999999999</v>
      </c>
      <c r="X9" s="34">
        <f t="shared" si="11"/>
        <v>0.6170003411208989</v>
      </c>
      <c r="Y9" s="23">
        <f t="shared" si="12"/>
        <v>5.1399999999999775</v>
      </c>
      <c r="Z9" s="34">
        <f t="shared" si="13"/>
        <v>0.7109631189952739</v>
      </c>
      <c r="AA9" s="23">
        <f t="shared" si="14"/>
        <v>6.139999999999956</v>
      </c>
      <c r="AB9" s="34">
        <f t="shared" si="13"/>
        <v>0.7881683711411646</v>
      </c>
      <c r="AC9" s="23">
        <f t="shared" si="15"/>
        <v>7.139999999999935</v>
      </c>
      <c r="AD9" s="34">
        <f t="shared" si="0"/>
        <v>0.8536982117761704</v>
      </c>
      <c r="AE9" s="23">
        <f t="shared" si="23"/>
        <v>8.139999999999914</v>
      </c>
      <c r="AF9" s="34">
        <f t="shared" si="1"/>
        <v>0.9106244048891966</v>
      </c>
      <c r="AG9" s="23">
        <f t="shared" si="24"/>
        <v>9.139999999999892</v>
      </c>
      <c r="AH9" s="33">
        <f t="shared" si="16"/>
        <v>0.9609461957338263</v>
      </c>
    </row>
    <row r="10" spans="2:34" ht="9.75" customHeight="1">
      <c r="B10" s="43">
        <f t="shared" si="25"/>
        <v>7</v>
      </c>
      <c r="C10" s="44">
        <f t="shared" si="17"/>
        <v>0.12217304763960307</v>
      </c>
      <c r="D10" s="57">
        <f t="shared" si="18"/>
        <v>0.12186934340514748</v>
      </c>
      <c r="E10" s="44">
        <f t="shared" si="26"/>
        <v>0.914105528708319</v>
      </c>
      <c r="F10" s="60">
        <f t="shared" si="19"/>
        <v>0.992546151641322</v>
      </c>
      <c r="G10" s="47">
        <f t="shared" si="27"/>
        <v>0.003249290169725625</v>
      </c>
      <c r="H10" s="60">
        <f t="shared" si="20"/>
        <v>0.1227845609029046</v>
      </c>
      <c r="I10" s="44">
        <f t="shared" si="28"/>
        <v>0.9108562385385933</v>
      </c>
      <c r="J10" s="57">
        <f t="shared" si="21"/>
        <v>8.144346427974593</v>
      </c>
      <c r="K10" s="44">
        <f t="shared" si="29"/>
        <v>0.9108562385385932</v>
      </c>
      <c r="L10" s="44">
        <f t="shared" si="22"/>
        <v>1.4486232791552935</v>
      </c>
      <c r="M10" s="46">
        <f t="shared" si="30"/>
        <v>83</v>
      </c>
      <c r="O10" s="23">
        <f t="shared" si="2"/>
        <v>1.08</v>
      </c>
      <c r="P10" s="34">
        <f t="shared" si="3"/>
        <v>0.03342375548694973</v>
      </c>
      <c r="Q10" s="23">
        <f t="shared" si="4"/>
        <v>1.58</v>
      </c>
      <c r="R10" s="34">
        <f t="shared" si="5"/>
        <v>0.19865708695442263</v>
      </c>
      <c r="S10" s="23">
        <f t="shared" si="6"/>
        <v>2.1600000000000006</v>
      </c>
      <c r="T10" s="34">
        <f t="shared" si="7"/>
        <v>0.334453751150931</v>
      </c>
      <c r="U10" s="23">
        <f t="shared" si="8"/>
        <v>3.1600000000000015</v>
      </c>
      <c r="V10" s="34">
        <f t="shared" si="9"/>
        <v>0.499687082618404</v>
      </c>
      <c r="W10" s="23">
        <f t="shared" si="10"/>
        <v>4.159999999999998</v>
      </c>
      <c r="X10" s="34">
        <f t="shared" si="11"/>
        <v>0.6190933306267425</v>
      </c>
      <c r="Y10" s="23">
        <f t="shared" si="12"/>
        <v>5.159999999999977</v>
      </c>
      <c r="Z10" s="34">
        <f t="shared" si="13"/>
        <v>0.7126497016272094</v>
      </c>
      <c r="AA10" s="23">
        <f t="shared" si="14"/>
        <v>6.159999999999956</v>
      </c>
      <c r="AB10" s="34">
        <f t="shared" si="13"/>
        <v>0.7895807121644224</v>
      </c>
      <c r="AC10" s="23">
        <f t="shared" si="15"/>
        <v>7.159999999999934</v>
      </c>
      <c r="AD10" s="34">
        <f t="shared" si="0"/>
        <v>0.8549130223078516</v>
      </c>
      <c r="AE10" s="23">
        <f t="shared" si="23"/>
        <v>8.159999999999913</v>
      </c>
      <c r="AF10" s="34">
        <f t="shared" si="1"/>
        <v>0.9116901587538565</v>
      </c>
      <c r="AG10" s="23">
        <f t="shared" si="24"/>
        <v>9.159999999999892</v>
      </c>
      <c r="AH10" s="33">
        <f t="shared" si="16"/>
        <v>0.9618954736678452</v>
      </c>
    </row>
    <row r="11" spans="2:34" ht="9.75" customHeight="1">
      <c r="B11" s="43">
        <f t="shared" si="25"/>
        <v>8</v>
      </c>
      <c r="C11" s="44">
        <f t="shared" si="17"/>
        <v>0.13962634015954636</v>
      </c>
      <c r="D11" s="57">
        <f t="shared" si="18"/>
        <v>0.13917310096006544</v>
      </c>
      <c r="E11" s="44">
        <f t="shared" si="26"/>
        <v>0.856444696000484</v>
      </c>
      <c r="F11" s="60">
        <f t="shared" si="19"/>
        <v>0.9902680687415704</v>
      </c>
      <c r="G11" s="47">
        <f t="shared" si="27"/>
        <v>0.004247224578132821</v>
      </c>
      <c r="H11" s="60">
        <f t="shared" si="20"/>
        <v>0.14054083470239145</v>
      </c>
      <c r="I11" s="44">
        <f t="shared" si="28"/>
        <v>0.852197471422351</v>
      </c>
      <c r="J11" s="57">
        <f t="shared" si="21"/>
        <v>7.115369722384209</v>
      </c>
      <c r="K11" s="44">
        <f t="shared" si="29"/>
        <v>0.8521974714223511</v>
      </c>
      <c r="L11" s="44">
        <f t="shared" si="22"/>
        <v>1.4311699866353502</v>
      </c>
      <c r="M11" s="46">
        <f t="shared" si="30"/>
        <v>82</v>
      </c>
      <c r="O11" s="23">
        <f t="shared" si="2"/>
        <v>1.09</v>
      </c>
      <c r="P11" s="34">
        <f t="shared" si="3"/>
        <v>0.037426497940623665</v>
      </c>
      <c r="Q11" s="23">
        <f t="shared" si="4"/>
        <v>1.59</v>
      </c>
      <c r="R11" s="34">
        <f t="shared" si="5"/>
        <v>0.2013971243204515</v>
      </c>
      <c r="S11" s="23">
        <f t="shared" si="6"/>
        <v>2.1800000000000006</v>
      </c>
      <c r="T11" s="34">
        <f t="shared" si="7"/>
        <v>0.33845649360460495</v>
      </c>
      <c r="U11" s="23">
        <f t="shared" si="8"/>
        <v>3.1800000000000015</v>
      </c>
      <c r="V11" s="34">
        <f t="shared" si="9"/>
        <v>0.5024271199844329</v>
      </c>
      <c r="W11" s="23">
        <f t="shared" si="10"/>
        <v>4.179999999999998</v>
      </c>
      <c r="X11" s="34">
        <f t="shared" si="11"/>
        <v>0.621176281775035</v>
      </c>
      <c r="Y11" s="23">
        <f t="shared" si="12"/>
        <v>5.179999999999977</v>
      </c>
      <c r="Z11" s="34">
        <f t="shared" si="13"/>
        <v>0.714329759745231</v>
      </c>
      <c r="AA11" s="23">
        <f t="shared" si="14"/>
        <v>6.179999999999955</v>
      </c>
      <c r="AB11" s="34">
        <f t="shared" si="13"/>
        <v>0.7909884750888126</v>
      </c>
      <c r="AC11" s="23">
        <f t="shared" si="15"/>
        <v>7.179999999999934</v>
      </c>
      <c r="AD11" s="34">
        <f t="shared" si="0"/>
        <v>0.8561244442422964</v>
      </c>
      <c r="AE11" s="23">
        <f t="shared" si="23"/>
        <v>8.179999999999913</v>
      </c>
      <c r="AF11" s="34">
        <f t="shared" si="1"/>
        <v>0.9127533036713184</v>
      </c>
      <c r="AG11" s="23">
        <f t="shared" si="24"/>
        <v>9.179999999999891</v>
      </c>
      <c r="AH11" s="33">
        <f t="shared" si="16"/>
        <v>0.9628426812012373</v>
      </c>
    </row>
    <row r="12" spans="2:34" ht="9.75" customHeight="1">
      <c r="B12" s="43">
        <f t="shared" si="25"/>
        <v>9</v>
      </c>
      <c r="C12" s="44">
        <f t="shared" si="17"/>
        <v>0.15707963267948966</v>
      </c>
      <c r="D12" s="57">
        <f t="shared" si="18"/>
        <v>0.15643446504023087</v>
      </c>
      <c r="E12" s="44">
        <f t="shared" si="26"/>
        <v>0.8056675586430111</v>
      </c>
      <c r="F12" s="60">
        <f t="shared" si="19"/>
        <v>0.9876883405951378</v>
      </c>
      <c r="G12" s="47">
        <f t="shared" si="27"/>
        <v>0.00538007293492997</v>
      </c>
      <c r="H12" s="60">
        <f t="shared" si="20"/>
        <v>0.15838444032453627</v>
      </c>
      <c r="I12" s="44">
        <f t="shared" si="28"/>
        <v>0.8002874857080812</v>
      </c>
      <c r="J12" s="57">
        <f t="shared" si="21"/>
        <v>6.313751514675044</v>
      </c>
      <c r="K12" s="44">
        <f t="shared" si="29"/>
        <v>0.8002874857080812</v>
      </c>
      <c r="L12" s="44">
        <f t="shared" si="22"/>
        <v>1.413716694115407</v>
      </c>
      <c r="M12" s="46">
        <f t="shared" si="30"/>
        <v>81</v>
      </c>
      <c r="O12" s="23">
        <f t="shared" si="2"/>
        <v>1.1</v>
      </c>
      <c r="P12" s="34">
        <f t="shared" si="3"/>
        <v>0.04139268515822508</v>
      </c>
      <c r="Q12" s="23">
        <f t="shared" si="4"/>
        <v>1.6</v>
      </c>
      <c r="R12" s="34">
        <f t="shared" si="5"/>
        <v>0.2041199826559248</v>
      </c>
      <c r="S12" s="23">
        <f t="shared" si="6"/>
        <v>2.2000000000000006</v>
      </c>
      <c r="T12" s="34">
        <f t="shared" si="7"/>
        <v>0.34242268082220634</v>
      </c>
      <c r="U12" s="23">
        <f t="shared" si="8"/>
        <v>3.2000000000000015</v>
      </c>
      <c r="V12" s="34">
        <f t="shared" si="9"/>
        <v>0.5051499783199062</v>
      </c>
      <c r="W12" s="23">
        <f t="shared" si="10"/>
        <v>4.1999999999999975</v>
      </c>
      <c r="X12" s="34">
        <f t="shared" si="11"/>
        <v>0.6232492903979002</v>
      </c>
      <c r="Y12" s="23">
        <f t="shared" si="12"/>
        <v>5.199999999999976</v>
      </c>
      <c r="Z12" s="34">
        <f t="shared" si="13"/>
        <v>0.7160033436347971</v>
      </c>
      <c r="AA12" s="23">
        <f t="shared" si="14"/>
        <v>6.199999999999955</v>
      </c>
      <c r="AB12" s="34">
        <f t="shared" si="13"/>
        <v>0.7923916894982507</v>
      </c>
      <c r="AC12" s="23">
        <f t="shared" si="15"/>
        <v>7.199999999999934</v>
      </c>
      <c r="AD12" s="34">
        <f t="shared" si="0"/>
        <v>0.8573324964312644</v>
      </c>
      <c r="AE12" s="23">
        <f t="shared" si="23"/>
        <v>8.199999999999912</v>
      </c>
      <c r="AF12" s="34">
        <f t="shared" si="1"/>
        <v>0.913813852383712</v>
      </c>
      <c r="AG12" s="23">
        <f t="shared" si="24"/>
        <v>9.199999999999891</v>
      </c>
      <c r="AH12" s="33">
        <f t="shared" si="16"/>
        <v>0.9637878273455501</v>
      </c>
    </row>
    <row r="13" spans="2:34" ht="9.75" customHeight="1">
      <c r="B13" s="48">
        <f t="shared" si="25"/>
        <v>10</v>
      </c>
      <c r="C13" s="49">
        <f t="shared" si="17"/>
        <v>0.17453292519943295</v>
      </c>
      <c r="D13" s="58">
        <f t="shared" si="18"/>
        <v>0.17364817766693033</v>
      </c>
      <c r="E13" s="49">
        <f t="shared" si="26"/>
        <v>0.7603297699883995</v>
      </c>
      <c r="F13" s="61">
        <f t="shared" si="19"/>
        <v>0.984807753012208</v>
      </c>
      <c r="G13" s="50">
        <f t="shared" si="27"/>
        <v>0.006648541030064504</v>
      </c>
      <c r="H13" s="61">
        <f t="shared" si="20"/>
        <v>0.17632698070846498</v>
      </c>
      <c r="I13" s="49">
        <f t="shared" si="28"/>
        <v>0.753681228958335</v>
      </c>
      <c r="J13" s="58">
        <f t="shared" si="21"/>
        <v>5.671281819617709</v>
      </c>
      <c r="K13" s="49">
        <f t="shared" si="29"/>
        <v>0.753681228958335</v>
      </c>
      <c r="L13" s="49">
        <f t="shared" si="22"/>
        <v>1.3962634015954636</v>
      </c>
      <c r="M13" s="51">
        <f t="shared" si="30"/>
        <v>80</v>
      </c>
      <c r="O13" s="23">
        <f t="shared" si="2"/>
        <v>1.11</v>
      </c>
      <c r="P13" s="34">
        <f t="shared" si="3"/>
        <v>0.045322978786657475</v>
      </c>
      <c r="Q13" s="23">
        <f t="shared" si="4"/>
        <v>1.61</v>
      </c>
      <c r="R13" s="34">
        <f t="shared" si="5"/>
        <v>0.20682587603184974</v>
      </c>
      <c r="S13" s="23">
        <f t="shared" si="6"/>
        <v>2.2200000000000006</v>
      </c>
      <c r="T13" s="34">
        <f t="shared" si="7"/>
        <v>0.34635297445063873</v>
      </c>
      <c r="U13" s="23">
        <f t="shared" si="8"/>
        <v>3.2200000000000015</v>
      </c>
      <c r="V13" s="34">
        <f t="shared" si="9"/>
        <v>0.5078558716958311</v>
      </c>
      <c r="W13" s="23">
        <f t="shared" si="10"/>
        <v>4.219999999999997</v>
      </c>
      <c r="X13" s="34">
        <f t="shared" si="11"/>
        <v>0.6253124509616735</v>
      </c>
      <c r="Y13" s="23">
        <f t="shared" si="12"/>
        <v>5.219999999999976</v>
      </c>
      <c r="Z13" s="34">
        <f t="shared" si="13"/>
        <v>0.7176705030022601</v>
      </c>
      <c r="AA13" s="23">
        <f t="shared" si="14"/>
        <v>6.2199999999999545</v>
      </c>
      <c r="AB13" s="34">
        <f t="shared" si="13"/>
        <v>0.7937903846908155</v>
      </c>
      <c r="AC13" s="23">
        <f t="shared" si="15"/>
        <v>7.219999999999933</v>
      </c>
      <c r="AD13" s="34">
        <f t="shared" si="0"/>
        <v>0.8585371975696351</v>
      </c>
      <c r="AE13" s="23">
        <f t="shared" si="23"/>
        <v>8.219999999999912</v>
      </c>
      <c r="AF13" s="34">
        <f t="shared" si="1"/>
        <v>0.9148718175400458</v>
      </c>
      <c r="AG13" s="23">
        <f t="shared" si="24"/>
        <v>9.21999999999989</v>
      </c>
      <c r="AH13" s="33">
        <f t="shared" si="16"/>
        <v>0.9647309210536242</v>
      </c>
    </row>
    <row r="14" spans="2:34" ht="9.75" customHeight="1">
      <c r="B14" s="52">
        <f t="shared" si="25"/>
        <v>11</v>
      </c>
      <c r="C14" s="53">
        <f t="shared" si="17"/>
        <v>0.19198621771937624</v>
      </c>
      <c r="D14" s="57">
        <f t="shared" si="18"/>
        <v>0.1908089953765448</v>
      </c>
      <c r="E14" s="44">
        <f t="shared" si="26"/>
        <v>0.7194011550495941</v>
      </c>
      <c r="F14" s="60">
        <f t="shared" si="19"/>
        <v>0.981627183447664</v>
      </c>
      <c r="G14" s="47">
        <f t="shared" si="27"/>
        <v>0.008053423530995063</v>
      </c>
      <c r="H14" s="60">
        <f t="shared" si="20"/>
        <v>0.19438030913771848</v>
      </c>
      <c r="I14" s="44">
        <f t="shared" si="28"/>
        <v>0.711347731518599</v>
      </c>
      <c r="J14" s="57">
        <f t="shared" si="21"/>
        <v>5.144554015970311</v>
      </c>
      <c r="K14" s="44">
        <f t="shared" si="29"/>
        <v>0.7113477315185991</v>
      </c>
      <c r="L14" s="53">
        <f t="shared" si="22"/>
        <v>1.3788101090755203</v>
      </c>
      <c r="M14" s="54">
        <f t="shared" si="30"/>
        <v>79</v>
      </c>
      <c r="O14" s="23">
        <f t="shared" si="2"/>
        <v>1.12</v>
      </c>
      <c r="P14" s="34">
        <f t="shared" si="3"/>
        <v>0.04921802267018165</v>
      </c>
      <c r="Q14" s="23">
        <f t="shared" si="4"/>
        <v>1.62</v>
      </c>
      <c r="R14" s="34">
        <f t="shared" si="5"/>
        <v>0.20951501454263097</v>
      </c>
      <c r="S14" s="23">
        <f t="shared" si="6"/>
        <v>2.2400000000000007</v>
      </c>
      <c r="T14" s="34">
        <f t="shared" si="7"/>
        <v>0.3502480183341629</v>
      </c>
      <c r="U14" s="23">
        <f t="shared" si="8"/>
        <v>3.2400000000000015</v>
      </c>
      <c r="V14" s="34">
        <f t="shared" si="9"/>
        <v>0.5105450102066124</v>
      </c>
      <c r="W14" s="23">
        <f t="shared" si="10"/>
        <v>4.239999999999997</v>
      </c>
      <c r="X14" s="34">
        <f t="shared" si="11"/>
        <v>0.6273658565927323</v>
      </c>
      <c r="Y14" s="23">
        <f t="shared" si="12"/>
        <v>5.239999999999975</v>
      </c>
      <c r="Z14" s="34">
        <f t="shared" si="13"/>
        <v>0.7193312869837246</v>
      </c>
      <c r="AA14" s="23">
        <f t="shared" si="14"/>
        <v>6.239999999999954</v>
      </c>
      <c r="AB14" s="34">
        <f t="shared" si="13"/>
        <v>0.7951845896824208</v>
      </c>
      <c r="AC14" s="23">
        <f t="shared" si="15"/>
        <v>7.239999999999933</v>
      </c>
      <c r="AD14" s="34">
        <f t="shared" si="0"/>
        <v>0.8597385661971428</v>
      </c>
      <c r="AE14" s="23">
        <f t="shared" si="23"/>
        <v>8.239999999999911</v>
      </c>
      <c r="AF14" s="34">
        <f t="shared" si="1"/>
        <v>0.9159272116971111</v>
      </c>
      <c r="AG14" s="23">
        <f t="shared" si="24"/>
        <v>9.23999999999989</v>
      </c>
      <c r="AH14" s="33">
        <f t="shared" si="16"/>
        <v>0.9656719712201015</v>
      </c>
    </row>
    <row r="15" spans="2:34" ht="9.75" customHeight="1">
      <c r="B15" s="43">
        <f t="shared" si="25"/>
        <v>12</v>
      </c>
      <c r="C15" s="44">
        <f t="shared" si="17"/>
        <v>0.20943951023931956</v>
      </c>
      <c r="D15" s="57">
        <f t="shared" si="18"/>
        <v>0.20791169081775934</v>
      </c>
      <c r="E15" s="44">
        <f t="shared" si="26"/>
        <v>0.6821210897214758</v>
      </c>
      <c r="F15" s="60">
        <f t="shared" si="19"/>
        <v>0.9781476007338057</v>
      </c>
      <c r="G15" s="47">
        <f t="shared" si="27"/>
        <v>0.009595606002254817</v>
      </c>
      <c r="H15" s="60">
        <f t="shared" si="20"/>
        <v>0.21255656167002213</v>
      </c>
      <c r="I15" s="44">
        <f t="shared" si="28"/>
        <v>0.6725254837192209</v>
      </c>
      <c r="J15" s="57">
        <f t="shared" si="21"/>
        <v>4.704630109478455</v>
      </c>
      <c r="K15" s="44">
        <f t="shared" si="29"/>
        <v>0.672525483719221</v>
      </c>
      <c r="L15" s="44">
        <f t="shared" si="22"/>
        <v>1.361356816555577</v>
      </c>
      <c r="M15" s="46">
        <f t="shared" si="30"/>
        <v>78</v>
      </c>
      <c r="O15" s="23">
        <f t="shared" si="2"/>
        <v>1.1300000000000001</v>
      </c>
      <c r="P15" s="34">
        <f t="shared" si="3"/>
        <v>0.053078443483419765</v>
      </c>
      <c r="Q15" s="23">
        <f t="shared" si="4"/>
        <v>1.6300000000000001</v>
      </c>
      <c r="R15" s="34">
        <f t="shared" si="5"/>
        <v>0.21218760440395784</v>
      </c>
      <c r="S15" s="23">
        <f t="shared" si="6"/>
        <v>2.2600000000000007</v>
      </c>
      <c r="T15" s="34">
        <f t="shared" si="7"/>
        <v>0.35410843914740103</v>
      </c>
      <c r="U15" s="23">
        <f t="shared" si="8"/>
        <v>3.2600000000000016</v>
      </c>
      <c r="V15" s="34">
        <f t="shared" si="9"/>
        <v>0.5132176000679393</v>
      </c>
      <c r="W15" s="23">
        <f t="shared" si="10"/>
        <v>4.259999999999996</v>
      </c>
      <c r="X15" s="34">
        <f t="shared" si="11"/>
        <v>0.6294095991027185</v>
      </c>
      <c r="Y15" s="23">
        <f t="shared" si="12"/>
        <v>5.259999999999975</v>
      </c>
      <c r="Z15" s="34">
        <f t="shared" si="13"/>
        <v>0.720985744153737</v>
      </c>
      <c r="AA15" s="23">
        <f t="shared" si="14"/>
        <v>6.259999999999954</v>
      </c>
      <c r="AB15" s="34">
        <f t="shared" si="13"/>
        <v>0.7965743332104265</v>
      </c>
      <c r="AC15" s="23">
        <f t="shared" si="15"/>
        <v>7.259999999999932</v>
      </c>
      <c r="AD15" s="34">
        <f t="shared" si="0"/>
        <v>0.8609366207000897</v>
      </c>
      <c r="AE15" s="23">
        <f t="shared" si="23"/>
        <v>8.259999999999911</v>
      </c>
      <c r="AF15" s="34">
        <f t="shared" si="1"/>
        <v>0.9169800473203775</v>
      </c>
      <c r="AG15" s="23">
        <f t="shared" si="24"/>
        <v>9.25999999999989</v>
      </c>
      <c r="AH15" s="33">
        <f t="shared" si="16"/>
        <v>0.9666109866819291</v>
      </c>
    </row>
    <row r="16" spans="2:34" ht="9.75" customHeight="1">
      <c r="B16" s="43">
        <f t="shared" si="25"/>
        <v>13</v>
      </c>
      <c r="C16" s="44">
        <f t="shared" si="17"/>
        <v>0.22689280275926285</v>
      </c>
      <c r="D16" s="57">
        <f t="shared" si="18"/>
        <v>0.224951054343865</v>
      </c>
      <c r="E16" s="44">
        <f t="shared" si="26"/>
        <v>0.647911966958741</v>
      </c>
      <c r="F16" s="60">
        <f t="shared" si="19"/>
        <v>0.9743700647852352</v>
      </c>
      <c r="G16" s="47">
        <f t="shared" si="27"/>
        <v>0.011276067176607014</v>
      </c>
      <c r="H16" s="60">
        <f t="shared" si="20"/>
        <v>0.23086819112556312</v>
      </c>
      <c r="I16" s="44">
        <f t="shared" si="28"/>
        <v>0.636635899782134</v>
      </c>
      <c r="J16" s="57">
        <f t="shared" si="21"/>
        <v>4.3314758742841555</v>
      </c>
      <c r="K16" s="44">
        <f t="shared" si="29"/>
        <v>0.636635899782134</v>
      </c>
      <c r="L16" s="44">
        <f t="shared" si="22"/>
        <v>1.3439035240356338</v>
      </c>
      <c r="M16" s="46">
        <f t="shared" si="30"/>
        <v>77</v>
      </c>
      <c r="O16" s="23">
        <f t="shared" si="2"/>
        <v>1.1400000000000001</v>
      </c>
      <c r="P16" s="34">
        <f t="shared" si="3"/>
        <v>0.05690485133647264</v>
      </c>
      <c r="Q16" s="23">
        <f t="shared" si="4"/>
        <v>1.6400000000000001</v>
      </c>
      <c r="R16" s="34">
        <f t="shared" si="5"/>
        <v>0.2148438480476979</v>
      </c>
      <c r="S16" s="23">
        <f t="shared" si="6"/>
        <v>2.2800000000000007</v>
      </c>
      <c r="T16" s="34">
        <f t="shared" si="7"/>
        <v>0.3579348470004539</v>
      </c>
      <c r="U16" s="23">
        <f t="shared" si="8"/>
        <v>3.2800000000000016</v>
      </c>
      <c r="V16" s="34">
        <f t="shared" si="9"/>
        <v>0.5158738437116793</v>
      </c>
      <c r="W16" s="23">
        <f t="shared" si="10"/>
        <v>4.279999999999996</v>
      </c>
      <c r="X16" s="34">
        <f t="shared" si="11"/>
        <v>0.6314437690131716</v>
      </c>
      <c r="Y16" s="23">
        <f t="shared" si="12"/>
        <v>5.2799999999999745</v>
      </c>
      <c r="Z16" s="34">
        <f t="shared" si="13"/>
        <v>0.7226339225338102</v>
      </c>
      <c r="AA16" s="23">
        <f t="shared" si="14"/>
        <v>6.279999999999953</v>
      </c>
      <c r="AB16" s="34">
        <f t="shared" si="13"/>
        <v>0.7979596437371929</v>
      </c>
      <c r="AC16" s="23">
        <f t="shared" si="15"/>
        <v>7.279999999999932</v>
      </c>
      <c r="AD16" s="34">
        <f t="shared" si="0"/>
        <v>0.8621313793130331</v>
      </c>
      <c r="AE16" s="23">
        <f t="shared" si="23"/>
        <v>8.27999999999991</v>
      </c>
      <c r="AF16" s="34">
        <f t="shared" si="1"/>
        <v>0.9180303367848754</v>
      </c>
      <c r="AG16" s="23">
        <f t="shared" si="24"/>
        <v>9.27999999999989</v>
      </c>
      <c r="AH16" s="33">
        <f t="shared" si="16"/>
        <v>0.9675479762188569</v>
      </c>
    </row>
    <row r="17" spans="2:34" ht="9.75" customHeight="1">
      <c r="B17" s="43">
        <f t="shared" si="25"/>
        <v>14</v>
      </c>
      <c r="C17" s="44">
        <f t="shared" si="17"/>
        <v>0.24434609527920614</v>
      </c>
      <c r="D17" s="57">
        <f t="shared" si="18"/>
        <v>0.24192189559966773</v>
      </c>
      <c r="E17" s="44">
        <f t="shared" si="26"/>
        <v>0.6163248232140633</v>
      </c>
      <c r="F17" s="60">
        <f t="shared" si="19"/>
        <v>0.9702957262759965</v>
      </c>
      <c r="G17" s="47">
        <f t="shared" si="27"/>
        <v>0.0130958814903903</v>
      </c>
      <c r="H17" s="60">
        <f t="shared" si="20"/>
        <v>0.24932800284318068</v>
      </c>
      <c r="I17" s="44">
        <f t="shared" si="28"/>
        <v>0.603228941723673</v>
      </c>
      <c r="J17" s="57">
        <f t="shared" si="21"/>
        <v>4.010780933535845</v>
      </c>
      <c r="K17" s="44">
        <f t="shared" si="29"/>
        <v>0.603228941723673</v>
      </c>
      <c r="L17" s="44">
        <f t="shared" si="22"/>
        <v>1.3264502315156905</v>
      </c>
      <c r="M17" s="46">
        <f t="shared" si="30"/>
        <v>76</v>
      </c>
      <c r="O17" s="26">
        <f t="shared" si="2"/>
        <v>1.1500000000000001</v>
      </c>
      <c r="P17" s="35">
        <f t="shared" si="3"/>
        <v>0.06069784035361173</v>
      </c>
      <c r="Q17" s="26">
        <f t="shared" si="4"/>
        <v>1.6500000000000001</v>
      </c>
      <c r="R17" s="35">
        <f t="shared" si="5"/>
        <v>0.21748394421390632</v>
      </c>
      <c r="S17" s="26">
        <f t="shared" si="6"/>
        <v>2.3000000000000007</v>
      </c>
      <c r="T17" s="35">
        <f t="shared" si="7"/>
        <v>0.361727836017593</v>
      </c>
      <c r="U17" s="26">
        <f t="shared" si="8"/>
        <v>3.3000000000000016</v>
      </c>
      <c r="V17" s="35">
        <f t="shared" si="9"/>
        <v>0.5185139398778877</v>
      </c>
      <c r="W17" s="26">
        <f t="shared" si="10"/>
        <v>4.299999999999995</v>
      </c>
      <c r="X17" s="35">
        <f t="shared" si="11"/>
        <v>0.6334684555795861</v>
      </c>
      <c r="Y17" s="26">
        <f t="shared" si="12"/>
        <v>5.299999999999974</v>
      </c>
      <c r="Z17" s="35">
        <f t="shared" si="13"/>
        <v>0.7242758696007869</v>
      </c>
      <c r="AA17" s="26">
        <f t="shared" si="14"/>
        <v>6.299999999999953</v>
      </c>
      <c r="AB17" s="35">
        <f t="shared" si="13"/>
        <v>0.7993405494535785</v>
      </c>
      <c r="AC17" s="26">
        <f t="shared" si="15"/>
        <v>7.299999999999931</v>
      </c>
      <c r="AD17" s="35">
        <f t="shared" si="0"/>
        <v>0.8633228601204518</v>
      </c>
      <c r="AE17" s="26">
        <f t="shared" si="23"/>
        <v>8.29999999999991</v>
      </c>
      <c r="AF17" s="35">
        <f t="shared" si="1"/>
        <v>0.9190780923760692</v>
      </c>
      <c r="AG17" s="26">
        <f t="shared" si="24"/>
        <v>9.299999999999889</v>
      </c>
      <c r="AH17" s="36">
        <f t="shared" si="16"/>
        <v>0.9684829485539299</v>
      </c>
    </row>
    <row r="18" spans="2:34" ht="9.75" customHeight="1">
      <c r="B18" s="48">
        <f t="shared" si="25"/>
        <v>15</v>
      </c>
      <c r="C18" s="49">
        <f t="shared" si="17"/>
        <v>0.2617993877991494</v>
      </c>
      <c r="D18" s="58">
        <f t="shared" si="18"/>
        <v>0.25881904510252074</v>
      </c>
      <c r="E18" s="49">
        <f t="shared" si="26"/>
        <v>0.5870037694306609</v>
      </c>
      <c r="F18" s="61">
        <f t="shared" si="19"/>
        <v>0.9659258262890683</v>
      </c>
      <c r="G18" s="50">
        <f t="shared" si="27"/>
        <v>0.015056221897301486</v>
      </c>
      <c r="H18" s="61">
        <f t="shared" si="20"/>
        <v>0.2679491924311227</v>
      </c>
      <c r="I18" s="49">
        <f t="shared" si="28"/>
        <v>0.5719475475333594</v>
      </c>
      <c r="J18" s="58">
        <f t="shared" si="21"/>
        <v>3.7320508075688776</v>
      </c>
      <c r="K18" s="49">
        <f t="shared" si="29"/>
        <v>0.5719475475333594</v>
      </c>
      <c r="L18" s="49">
        <f t="shared" si="22"/>
        <v>1.3089969389957472</v>
      </c>
      <c r="M18" s="51">
        <f t="shared" si="30"/>
        <v>75</v>
      </c>
      <c r="O18" s="23">
        <f t="shared" si="2"/>
        <v>1.1600000000000001</v>
      </c>
      <c r="P18" s="34">
        <f t="shared" si="3"/>
        <v>0.06445798922691853</v>
      </c>
      <c r="Q18" s="23">
        <f t="shared" si="4"/>
        <v>1.6600000000000001</v>
      </c>
      <c r="R18" s="34">
        <f t="shared" si="5"/>
        <v>0.22010808804005513</v>
      </c>
      <c r="S18" s="23">
        <f t="shared" si="6"/>
        <v>2.3200000000000007</v>
      </c>
      <c r="T18" s="34">
        <f t="shared" si="7"/>
        <v>0.3654879848908998</v>
      </c>
      <c r="U18" s="23">
        <f t="shared" si="8"/>
        <v>3.3200000000000016</v>
      </c>
      <c r="V18" s="34">
        <f t="shared" si="9"/>
        <v>0.5211380837040365</v>
      </c>
      <c r="W18" s="23">
        <f t="shared" si="10"/>
        <v>4.319999999999995</v>
      </c>
      <c r="X18" s="34">
        <f t="shared" si="11"/>
        <v>0.6354837468149116</v>
      </c>
      <c r="Y18" s="23">
        <f t="shared" si="12"/>
        <v>5.319999999999974</v>
      </c>
      <c r="Z18" s="34">
        <f t="shared" si="13"/>
        <v>0.7259116322950461</v>
      </c>
      <c r="AA18" s="23">
        <f t="shared" si="14"/>
        <v>6.319999999999952</v>
      </c>
      <c r="AB18" s="34">
        <f t="shared" si="13"/>
        <v>0.8007170782823817</v>
      </c>
      <c r="AC18" s="23">
        <f t="shared" si="15"/>
        <v>7.319999999999931</v>
      </c>
      <c r="AD18" s="34">
        <f t="shared" si="0"/>
        <v>0.8645110810583878</v>
      </c>
      <c r="AE18" s="23">
        <f t="shared" si="23"/>
        <v>8.31999999999991</v>
      </c>
      <c r="AF18" s="34">
        <f t="shared" si="1"/>
        <v>0.9201233262907192</v>
      </c>
      <c r="AG18" s="23">
        <f t="shared" si="24"/>
        <v>9.319999999999888</v>
      </c>
      <c r="AH18" s="33">
        <f t="shared" si="16"/>
        <v>0.9694159123539762</v>
      </c>
    </row>
    <row r="19" spans="2:34" ht="9.75" customHeight="1">
      <c r="B19" s="52">
        <f t="shared" si="25"/>
        <v>16</v>
      </c>
      <c r="C19" s="53">
        <f t="shared" si="17"/>
        <v>0.2792526803190927</v>
      </c>
      <c r="D19" s="57">
        <f t="shared" si="18"/>
        <v>0.27563735581699916</v>
      </c>
      <c r="E19" s="44">
        <f t="shared" si="26"/>
        <v>0.5596619249146356</v>
      </c>
      <c r="F19" s="60">
        <f t="shared" si="19"/>
        <v>0.9612616959383189</v>
      </c>
      <c r="G19" s="47">
        <f t="shared" si="27"/>
        <v>0.01715836297665484</v>
      </c>
      <c r="H19" s="60">
        <f t="shared" si="20"/>
        <v>0.2867453857588079</v>
      </c>
      <c r="I19" s="44">
        <f t="shared" si="28"/>
        <v>0.5425035619379808</v>
      </c>
      <c r="J19" s="57">
        <f t="shared" si="21"/>
        <v>3.4874144438409087</v>
      </c>
      <c r="K19" s="44">
        <f t="shared" si="29"/>
        <v>0.5425035619379808</v>
      </c>
      <c r="L19" s="44">
        <f t="shared" si="22"/>
        <v>1.2915436464758039</v>
      </c>
      <c r="M19" s="54">
        <f t="shared" si="30"/>
        <v>74</v>
      </c>
      <c r="O19" s="23">
        <f t="shared" si="2"/>
        <v>1.1700000000000002</v>
      </c>
      <c r="P19" s="34">
        <f t="shared" si="3"/>
        <v>0.0681858617461617</v>
      </c>
      <c r="Q19" s="23">
        <f t="shared" si="4"/>
        <v>1.6700000000000002</v>
      </c>
      <c r="R19" s="34">
        <f t="shared" si="5"/>
        <v>0.2227164711475833</v>
      </c>
      <c r="S19" s="23">
        <f t="shared" si="6"/>
        <v>2.3400000000000007</v>
      </c>
      <c r="T19" s="34">
        <f t="shared" si="7"/>
        <v>0.36921585741014296</v>
      </c>
      <c r="U19" s="23">
        <f t="shared" si="8"/>
        <v>3.3400000000000016</v>
      </c>
      <c r="V19" s="34">
        <f t="shared" si="9"/>
        <v>0.5237464668115647</v>
      </c>
      <c r="W19" s="23">
        <f t="shared" si="10"/>
        <v>4.3399999999999945</v>
      </c>
      <c r="X19" s="34">
        <f t="shared" si="11"/>
        <v>0.6374897295125102</v>
      </c>
      <c r="Y19" s="23">
        <f t="shared" si="12"/>
        <v>5.339999999999973</v>
      </c>
      <c r="Z19" s="34">
        <f aca="true" t="shared" si="31" ref="Z19:AB34">LOG(Y19)</f>
        <v>0.7275412570285542</v>
      </c>
      <c r="AA19" s="23">
        <f t="shared" si="14"/>
        <v>6.339999999999952</v>
      </c>
      <c r="AB19" s="34">
        <f t="shared" si="31"/>
        <v>0.8020892578817294</v>
      </c>
      <c r="AC19" s="23">
        <f t="shared" si="15"/>
        <v>7.339999999999931</v>
      </c>
      <c r="AD19" s="34">
        <f t="shared" si="0"/>
        <v>0.8656960599160665</v>
      </c>
      <c r="AE19" s="23">
        <f t="shared" si="23"/>
        <v>8.33999999999991</v>
      </c>
      <c r="AF19" s="34">
        <f t="shared" si="1"/>
        <v>0.9211660506377339</v>
      </c>
      <c r="AG19" s="23">
        <f t="shared" si="24"/>
        <v>9.339999999999888</v>
      </c>
      <c r="AH19" s="33">
        <f t="shared" si="16"/>
        <v>0.9703468762300882</v>
      </c>
    </row>
    <row r="20" spans="2:34" ht="9.75" customHeight="1">
      <c r="B20" s="43">
        <f t="shared" si="25"/>
        <v>17</v>
      </c>
      <c r="C20" s="44">
        <f t="shared" si="17"/>
        <v>0.29670597283903605</v>
      </c>
      <c r="D20" s="57">
        <f t="shared" si="18"/>
        <v>0.29237170472273677</v>
      </c>
      <c r="E20" s="44">
        <f t="shared" si="26"/>
        <v>0.5340646600226253</v>
      </c>
      <c r="F20" s="60">
        <f t="shared" si="19"/>
        <v>0.9563047559630354</v>
      </c>
      <c r="G20" s="47">
        <f t="shared" si="27"/>
        <v>0.01940368435410892</v>
      </c>
      <c r="H20" s="60">
        <f t="shared" si="20"/>
        <v>0.3057306814586604</v>
      </c>
      <c r="I20" s="44">
        <f t="shared" si="28"/>
        <v>0.5146609756685164</v>
      </c>
      <c r="J20" s="57">
        <f t="shared" si="21"/>
        <v>3.2708526184841404</v>
      </c>
      <c r="K20" s="44">
        <f t="shared" si="29"/>
        <v>0.5146609756685164</v>
      </c>
      <c r="L20" s="44">
        <f t="shared" si="22"/>
        <v>1.2740903539558606</v>
      </c>
      <c r="M20" s="46">
        <f t="shared" si="30"/>
        <v>73</v>
      </c>
      <c r="O20" s="23">
        <f t="shared" si="2"/>
        <v>1.1800000000000002</v>
      </c>
      <c r="P20" s="34">
        <f t="shared" si="3"/>
        <v>0.07188200730612544</v>
      </c>
      <c r="Q20" s="23">
        <f t="shared" si="4"/>
        <v>1.6800000000000002</v>
      </c>
      <c r="R20" s="34">
        <f t="shared" si="5"/>
        <v>0.2253092817258629</v>
      </c>
      <c r="S20" s="23">
        <f t="shared" si="6"/>
        <v>2.3600000000000008</v>
      </c>
      <c r="T20" s="34">
        <f t="shared" si="7"/>
        <v>0.37291200297010674</v>
      </c>
      <c r="U20" s="23">
        <f t="shared" si="8"/>
        <v>3.3600000000000017</v>
      </c>
      <c r="V20" s="34">
        <f t="shared" si="9"/>
        <v>0.5263392773898443</v>
      </c>
      <c r="W20" s="23">
        <f t="shared" si="10"/>
        <v>4.359999999999994</v>
      </c>
      <c r="X20" s="34">
        <f t="shared" si="11"/>
        <v>0.6394864892685854</v>
      </c>
      <c r="Y20" s="23">
        <f t="shared" si="12"/>
        <v>5.359999999999973</v>
      </c>
      <c r="Z20" s="34">
        <f t="shared" si="31"/>
        <v>0.7291647896927678</v>
      </c>
      <c r="AA20" s="23">
        <f t="shared" si="14"/>
        <v>6.3599999999999515</v>
      </c>
      <c r="AB20" s="34">
        <f t="shared" si="31"/>
        <v>0.8034571156484106</v>
      </c>
      <c r="AC20" s="23">
        <f t="shared" si="15"/>
        <v>7.35999999999993</v>
      </c>
      <c r="AD20" s="34">
        <f t="shared" si="0"/>
        <v>0.8668778143374948</v>
      </c>
      <c r="AE20" s="23">
        <f t="shared" si="23"/>
        <v>8.359999999999909</v>
      </c>
      <c r="AF20" s="34">
        <f t="shared" si="1"/>
        <v>0.9222062774390116</v>
      </c>
      <c r="AG20" s="23">
        <f t="shared" si="24"/>
        <v>9.359999999999888</v>
      </c>
      <c r="AH20" s="33">
        <f t="shared" si="16"/>
        <v>0.9712758487381</v>
      </c>
    </row>
    <row r="21" spans="2:34" ht="9.75" customHeight="1">
      <c r="B21" s="43">
        <f t="shared" si="25"/>
        <v>18</v>
      </c>
      <c r="C21" s="44">
        <f t="shared" si="17"/>
        <v>0.3141592653589793</v>
      </c>
      <c r="D21" s="57">
        <f t="shared" si="18"/>
        <v>0.3090169943749474</v>
      </c>
      <c r="E21" s="44">
        <f t="shared" si="26"/>
        <v>0.51001763591396</v>
      </c>
      <c r="F21" s="60">
        <f t="shared" si="19"/>
        <v>0.9510565162951535</v>
      </c>
      <c r="G21" s="47">
        <f t="shared" si="27"/>
        <v>0.021793674454987144</v>
      </c>
      <c r="H21" s="60">
        <f t="shared" si="20"/>
        <v>0.3249196962329063</v>
      </c>
      <c r="I21" s="44">
        <f t="shared" si="28"/>
        <v>0.48822396145897284</v>
      </c>
      <c r="J21" s="57">
        <f t="shared" si="21"/>
        <v>3.077683537175254</v>
      </c>
      <c r="K21" s="44">
        <f t="shared" si="29"/>
        <v>0.4882239614589729</v>
      </c>
      <c r="L21" s="44">
        <f t="shared" si="22"/>
        <v>1.2566370614359172</v>
      </c>
      <c r="M21" s="46">
        <f t="shared" si="30"/>
        <v>72</v>
      </c>
      <c r="O21" s="23">
        <f t="shared" si="2"/>
        <v>1.1900000000000002</v>
      </c>
      <c r="P21" s="34">
        <f t="shared" si="3"/>
        <v>0.07554696139253082</v>
      </c>
      <c r="Q21" s="23">
        <f t="shared" si="4"/>
        <v>1.6900000000000002</v>
      </c>
      <c r="R21" s="34">
        <f t="shared" si="5"/>
        <v>0.22788670461367358</v>
      </c>
      <c r="S21" s="23">
        <f t="shared" si="6"/>
        <v>2.380000000000001</v>
      </c>
      <c r="T21" s="34">
        <f t="shared" si="7"/>
        <v>0.3765769570565121</v>
      </c>
      <c r="U21" s="23">
        <f t="shared" si="8"/>
        <v>3.3800000000000017</v>
      </c>
      <c r="V21" s="34">
        <f t="shared" si="9"/>
        <v>0.5289167002776549</v>
      </c>
      <c r="W21" s="23">
        <f t="shared" si="10"/>
        <v>4.379999999999994</v>
      </c>
      <c r="X21" s="34">
        <f t="shared" si="11"/>
        <v>0.6414741105040989</v>
      </c>
      <c r="Y21" s="23">
        <f t="shared" si="12"/>
        <v>5.379999999999972</v>
      </c>
      <c r="Z21" s="34">
        <f t="shared" si="31"/>
        <v>0.730782275666387</v>
      </c>
      <c r="AA21" s="23">
        <f t="shared" si="14"/>
        <v>6.379999999999951</v>
      </c>
      <c r="AB21" s="34">
        <f t="shared" si="31"/>
        <v>0.804820678721159</v>
      </c>
      <c r="AC21" s="23">
        <f t="shared" si="15"/>
        <v>7.37999999999993</v>
      </c>
      <c r="AD21" s="34">
        <f t="shared" si="0"/>
        <v>0.8680563618230375</v>
      </c>
      <c r="AE21" s="23">
        <f t="shared" si="23"/>
        <v>8.379999999999908</v>
      </c>
      <c r="AF21" s="34">
        <f t="shared" si="1"/>
        <v>0.9232440186302717</v>
      </c>
      <c r="AG21" s="23">
        <f t="shared" si="24"/>
        <v>9.379999999999887</v>
      </c>
      <c r="AH21" s="33">
        <f t="shared" si="16"/>
        <v>0.9722028383790592</v>
      </c>
    </row>
    <row r="22" spans="2:34" ht="9.75" customHeight="1">
      <c r="B22" s="43">
        <f t="shared" si="25"/>
        <v>19</v>
      </c>
      <c r="C22" s="44">
        <f t="shared" si="17"/>
        <v>0.33161255787892263</v>
      </c>
      <c r="D22" s="57">
        <f t="shared" si="18"/>
        <v>0.3255681544571567</v>
      </c>
      <c r="E22" s="44">
        <f t="shared" si="26"/>
        <v>0.48735808234523664</v>
      </c>
      <c r="F22" s="60">
        <f t="shared" si="19"/>
        <v>0.9455185755993168</v>
      </c>
      <c r="G22" s="47">
        <f t="shared" si="27"/>
        <v>0.024329934612663123</v>
      </c>
      <c r="H22" s="60">
        <f t="shared" si="20"/>
        <v>0.34432761328966527</v>
      </c>
      <c r="I22" s="44">
        <f t="shared" si="28"/>
        <v>0.4630281477325735</v>
      </c>
      <c r="J22" s="57">
        <f t="shared" si="21"/>
        <v>2.9042108776758226</v>
      </c>
      <c r="K22" s="44">
        <f t="shared" si="29"/>
        <v>0.4630281477325735</v>
      </c>
      <c r="L22" s="44">
        <f t="shared" si="22"/>
        <v>1.239183768915974</v>
      </c>
      <c r="M22" s="46">
        <f t="shared" si="30"/>
        <v>71</v>
      </c>
      <c r="O22" s="23">
        <f t="shared" si="2"/>
        <v>1.2000000000000002</v>
      </c>
      <c r="P22" s="34">
        <f t="shared" si="3"/>
        <v>0.07918124604762489</v>
      </c>
      <c r="Q22" s="23">
        <f t="shared" si="4"/>
        <v>1.7000000000000002</v>
      </c>
      <c r="R22" s="34">
        <f t="shared" si="5"/>
        <v>0.23044892137827397</v>
      </c>
      <c r="S22" s="23">
        <f t="shared" si="6"/>
        <v>2.400000000000001</v>
      </c>
      <c r="T22" s="34">
        <f t="shared" si="7"/>
        <v>0.38021124171160614</v>
      </c>
      <c r="U22" s="23">
        <f t="shared" si="8"/>
        <v>3.4000000000000017</v>
      </c>
      <c r="V22" s="34">
        <f t="shared" si="9"/>
        <v>0.5314789170422554</v>
      </c>
      <c r="W22" s="23">
        <f t="shared" si="10"/>
        <v>4.399999999999993</v>
      </c>
      <c r="X22" s="34">
        <f t="shared" si="11"/>
        <v>0.6434526764861868</v>
      </c>
      <c r="Y22" s="23">
        <f t="shared" si="12"/>
        <v>5.399999999999972</v>
      </c>
      <c r="Z22" s="34">
        <f t="shared" si="31"/>
        <v>0.7323937598229663</v>
      </c>
      <c r="AA22" s="23">
        <f t="shared" si="14"/>
        <v>6.399999999999951</v>
      </c>
      <c r="AB22" s="34">
        <f t="shared" si="31"/>
        <v>0.8061799739838839</v>
      </c>
      <c r="AC22" s="23">
        <f t="shared" si="15"/>
        <v>7.399999999999929</v>
      </c>
      <c r="AD22" s="34">
        <f t="shared" si="0"/>
        <v>0.869231719730972</v>
      </c>
      <c r="AE22" s="23">
        <f t="shared" si="23"/>
        <v>8.399999999999908</v>
      </c>
      <c r="AF22" s="34">
        <f t="shared" si="1"/>
        <v>0.9242792860618769</v>
      </c>
      <c r="AG22" s="23">
        <f t="shared" si="24"/>
        <v>9.399999999999887</v>
      </c>
      <c r="AH22" s="33">
        <f t="shared" si="16"/>
        <v>0.9731278535996934</v>
      </c>
    </row>
    <row r="23" spans="2:34" ht="9.75" customHeight="1">
      <c r="B23" s="48">
        <f t="shared" si="25"/>
        <v>20</v>
      </c>
      <c r="C23" s="49">
        <f t="shared" si="17"/>
        <v>0.3490658503988659</v>
      </c>
      <c r="D23" s="58">
        <f t="shared" si="18"/>
        <v>0.3420201433256687</v>
      </c>
      <c r="E23" s="49">
        <f t="shared" si="26"/>
        <v>0.4659483153544828</v>
      </c>
      <c r="F23" s="61">
        <f t="shared" si="19"/>
        <v>0.9396926207859084</v>
      </c>
      <c r="G23" s="50">
        <f t="shared" si="27"/>
        <v>0.027014183557063514</v>
      </c>
      <c r="H23" s="61">
        <f t="shared" si="20"/>
        <v>0.36397023426620234</v>
      </c>
      <c r="I23" s="49">
        <f t="shared" si="28"/>
        <v>0.43893413179741925</v>
      </c>
      <c r="J23" s="58">
        <f t="shared" si="21"/>
        <v>2.7474774194546225</v>
      </c>
      <c r="K23" s="49">
        <f t="shared" si="29"/>
        <v>0.4389341317974193</v>
      </c>
      <c r="L23" s="49">
        <f t="shared" si="22"/>
        <v>1.2217304763960306</v>
      </c>
      <c r="M23" s="51">
        <f t="shared" si="30"/>
        <v>70</v>
      </c>
      <c r="O23" s="23">
        <f t="shared" si="2"/>
        <v>1.2100000000000002</v>
      </c>
      <c r="P23" s="34">
        <f t="shared" si="3"/>
        <v>0.08278537031645015</v>
      </c>
      <c r="Q23" s="23">
        <f t="shared" si="4"/>
        <v>1.7100000000000002</v>
      </c>
      <c r="R23" s="34">
        <f t="shared" si="5"/>
        <v>0.23299611039215387</v>
      </c>
      <c r="S23" s="23">
        <f t="shared" si="6"/>
        <v>2.420000000000001</v>
      </c>
      <c r="T23" s="34">
        <f t="shared" si="7"/>
        <v>0.3838153659804314</v>
      </c>
      <c r="U23" s="23">
        <f t="shared" si="8"/>
        <v>3.4200000000000017</v>
      </c>
      <c r="V23" s="34">
        <f t="shared" si="9"/>
        <v>0.5340261060561352</v>
      </c>
      <c r="W23" s="23">
        <f t="shared" si="10"/>
        <v>4.419999999999993</v>
      </c>
      <c r="X23" s="34">
        <f t="shared" si="11"/>
        <v>0.6454222693490912</v>
      </c>
      <c r="Y23" s="23">
        <f t="shared" si="12"/>
        <v>5.4199999999999715</v>
      </c>
      <c r="Z23" s="34">
        <f t="shared" si="31"/>
        <v>0.7339992865383846</v>
      </c>
      <c r="AA23" s="23">
        <f t="shared" si="14"/>
        <v>6.41999999999995</v>
      </c>
      <c r="AB23" s="34">
        <f t="shared" si="31"/>
        <v>0.8075350280688499</v>
      </c>
      <c r="AC23" s="23">
        <f t="shared" si="15"/>
        <v>7.419999999999929</v>
      </c>
      <c r="AD23" s="34">
        <f t="shared" si="0"/>
        <v>0.8704039052790229</v>
      </c>
      <c r="AE23" s="23">
        <f t="shared" si="23"/>
        <v>8.419999999999908</v>
      </c>
      <c r="AF23" s="34">
        <f t="shared" si="1"/>
        <v>0.9253120914996448</v>
      </c>
      <c r="AG23" s="23">
        <f t="shared" si="24"/>
        <v>9.419999999999886</v>
      </c>
      <c r="AH23" s="33">
        <f t="shared" si="16"/>
        <v>0.9740509027928721</v>
      </c>
    </row>
    <row r="24" spans="2:34" ht="9.75" customHeight="1">
      <c r="B24" s="52">
        <f t="shared" si="25"/>
        <v>21</v>
      </c>
      <c r="C24" s="44">
        <f t="shared" si="17"/>
        <v>0.3665191429188092</v>
      </c>
      <c r="D24" s="57">
        <f t="shared" si="18"/>
        <v>0.35836794954530027</v>
      </c>
      <c r="E24" s="44">
        <f t="shared" si="26"/>
        <v>0.4456708381785351</v>
      </c>
      <c r="F24" s="60">
        <f t="shared" si="19"/>
        <v>0.9335804264972017</v>
      </c>
      <c r="G24" s="47">
        <f t="shared" si="27"/>
        <v>0.029848262311196198</v>
      </c>
      <c r="H24" s="60">
        <f t="shared" si="20"/>
        <v>0.3838640350354158</v>
      </c>
      <c r="I24" s="44">
        <f t="shared" si="28"/>
        <v>0.4158225758673389</v>
      </c>
      <c r="J24" s="57">
        <f t="shared" si="21"/>
        <v>2.605089064693802</v>
      </c>
      <c r="K24" s="44">
        <f t="shared" si="29"/>
        <v>0.41582257586733895</v>
      </c>
      <c r="L24" s="44">
        <f t="shared" si="22"/>
        <v>1.2042771838760873</v>
      </c>
      <c r="M24" s="54">
        <f t="shared" si="30"/>
        <v>69</v>
      </c>
      <c r="O24" s="23">
        <f t="shared" si="2"/>
        <v>1.2200000000000002</v>
      </c>
      <c r="P24" s="34">
        <f t="shared" si="3"/>
        <v>0.0863598306747483</v>
      </c>
      <c r="Q24" s="23">
        <f t="shared" si="4"/>
        <v>1.7200000000000002</v>
      </c>
      <c r="R24" s="34">
        <f t="shared" si="5"/>
        <v>0.23552844690754896</v>
      </c>
      <c r="S24" s="23">
        <f t="shared" si="6"/>
        <v>2.440000000000001</v>
      </c>
      <c r="T24" s="34">
        <f t="shared" si="7"/>
        <v>0.3873898263387296</v>
      </c>
      <c r="U24" s="23">
        <f t="shared" si="8"/>
        <v>3.4400000000000017</v>
      </c>
      <c r="V24" s="34">
        <f t="shared" si="9"/>
        <v>0.5365584425715303</v>
      </c>
      <c r="W24" s="23">
        <f t="shared" si="10"/>
        <v>4.439999999999992</v>
      </c>
      <c r="X24" s="34">
        <f t="shared" si="11"/>
        <v>0.6473829701146191</v>
      </c>
      <c r="Y24" s="23">
        <f t="shared" si="12"/>
        <v>5.439999999999971</v>
      </c>
      <c r="Z24" s="34">
        <f t="shared" si="31"/>
        <v>0.7355988996981776</v>
      </c>
      <c r="AA24" s="23">
        <f t="shared" si="14"/>
        <v>6.43999999999995</v>
      </c>
      <c r="AB24" s="34">
        <f t="shared" si="31"/>
        <v>0.8088858673598087</v>
      </c>
      <c r="AC24" s="23">
        <f t="shared" si="15"/>
        <v>7.4399999999999284</v>
      </c>
      <c r="AD24" s="34">
        <f t="shared" si="0"/>
        <v>0.8715729355458746</v>
      </c>
      <c r="AE24" s="23">
        <f t="shared" si="23"/>
        <v>8.439999999999907</v>
      </c>
      <c r="AF24" s="34">
        <f t="shared" si="1"/>
        <v>0.9263424466256502</v>
      </c>
      <c r="AG24" s="23">
        <f t="shared" si="24"/>
        <v>9.439999999999886</v>
      </c>
      <c r="AH24" s="33">
        <f t="shared" si="16"/>
        <v>0.9749719942980637</v>
      </c>
    </row>
    <row r="25" spans="2:34" ht="9.75" customHeight="1">
      <c r="B25" s="43">
        <f t="shared" si="25"/>
        <v>22</v>
      </c>
      <c r="C25" s="44">
        <f t="shared" si="17"/>
        <v>0.3839724354387525</v>
      </c>
      <c r="D25" s="57">
        <f t="shared" si="18"/>
        <v>0.374606593415912</v>
      </c>
      <c r="E25" s="44">
        <f t="shared" si="26"/>
        <v>0.426424582916608</v>
      </c>
      <c r="F25" s="60">
        <f t="shared" si="19"/>
        <v>0.9271838545667874</v>
      </c>
      <c r="G25" s="47">
        <f t="shared" si="27"/>
        <v>0.03283413952677504</v>
      </c>
      <c r="H25" s="60">
        <f t="shared" si="20"/>
        <v>0.4040262258351568</v>
      </c>
      <c r="I25" s="44">
        <f t="shared" si="28"/>
        <v>0.39359044338983296</v>
      </c>
      <c r="J25" s="57">
        <f t="shared" si="21"/>
        <v>2.475086853416296</v>
      </c>
      <c r="K25" s="44">
        <f t="shared" si="29"/>
        <v>0.39359044338983296</v>
      </c>
      <c r="L25" s="44">
        <f t="shared" si="22"/>
        <v>1.1868238913561442</v>
      </c>
      <c r="M25" s="46">
        <f t="shared" si="30"/>
        <v>68</v>
      </c>
      <c r="O25" s="23">
        <f t="shared" si="2"/>
        <v>1.2300000000000002</v>
      </c>
      <c r="P25" s="34">
        <f t="shared" si="3"/>
        <v>0.089905111439398</v>
      </c>
      <c r="Q25" s="23">
        <f t="shared" si="4"/>
        <v>1.7300000000000002</v>
      </c>
      <c r="R25" s="34">
        <f t="shared" si="5"/>
        <v>0.23804610312879546</v>
      </c>
      <c r="S25" s="23">
        <f t="shared" si="6"/>
        <v>2.460000000000001</v>
      </c>
      <c r="T25" s="34">
        <f t="shared" si="7"/>
        <v>0.39093510710337925</v>
      </c>
      <c r="U25" s="23">
        <f t="shared" si="8"/>
        <v>3.4600000000000017</v>
      </c>
      <c r="V25" s="34">
        <f t="shared" si="9"/>
        <v>0.5390760987927768</v>
      </c>
      <c r="W25" s="23">
        <f t="shared" si="10"/>
        <v>4.459999999999992</v>
      </c>
      <c r="X25" s="34">
        <f t="shared" si="11"/>
        <v>0.6493348587121411</v>
      </c>
      <c r="Y25" s="23">
        <f t="shared" si="12"/>
        <v>5.459999999999971</v>
      </c>
      <c r="Z25" s="34">
        <f t="shared" si="31"/>
        <v>0.737192642704735</v>
      </c>
      <c r="AA25" s="23">
        <f t="shared" si="14"/>
        <v>6.459999999999949</v>
      </c>
      <c r="AB25" s="34">
        <f t="shared" si="31"/>
        <v>0.8102325179950807</v>
      </c>
      <c r="AC25" s="23">
        <f t="shared" si="15"/>
        <v>7.459999999999928</v>
      </c>
      <c r="AD25" s="34">
        <f t="shared" si="0"/>
        <v>0.8727388274726646</v>
      </c>
      <c r="AE25" s="23">
        <f t="shared" si="23"/>
        <v>8.459999999999907</v>
      </c>
      <c r="AF25" s="34">
        <f t="shared" si="1"/>
        <v>0.9273703630390188</v>
      </c>
      <c r="AG25" s="23">
        <f t="shared" si="24"/>
        <v>9.459999999999885</v>
      </c>
      <c r="AH25" s="33">
        <f t="shared" si="16"/>
        <v>0.9758911364017875</v>
      </c>
    </row>
    <row r="26" spans="2:34" ht="9.75" customHeight="1">
      <c r="B26" s="43">
        <f t="shared" si="25"/>
        <v>23</v>
      </c>
      <c r="C26" s="44">
        <f t="shared" si="17"/>
        <v>0.4014257279586958</v>
      </c>
      <c r="D26" s="57">
        <f t="shared" si="18"/>
        <v>0.39073112848927377</v>
      </c>
      <c r="E26" s="44">
        <f t="shared" si="26"/>
        <v>0.40812198833344693</v>
      </c>
      <c r="F26" s="60">
        <f t="shared" si="19"/>
        <v>0.9205048534524404</v>
      </c>
      <c r="G26" s="47">
        <f t="shared" si="27"/>
        <v>0.035973917293528515</v>
      </c>
      <c r="H26" s="60">
        <f t="shared" si="20"/>
        <v>0.42447481620960476</v>
      </c>
      <c r="I26" s="44">
        <f t="shared" si="28"/>
        <v>0.3721480710399184</v>
      </c>
      <c r="J26" s="57">
        <f t="shared" si="21"/>
        <v>2.3558523658237527</v>
      </c>
      <c r="K26" s="44">
        <f t="shared" si="29"/>
        <v>0.37214807103991837</v>
      </c>
      <c r="L26" s="44">
        <f t="shared" si="22"/>
        <v>1.1693705988362009</v>
      </c>
      <c r="M26" s="46">
        <f t="shared" si="30"/>
        <v>67</v>
      </c>
      <c r="O26" s="23">
        <f t="shared" si="2"/>
        <v>1.2400000000000002</v>
      </c>
      <c r="P26" s="34">
        <f t="shared" si="3"/>
        <v>0.09342168516223515</v>
      </c>
      <c r="Q26" s="23">
        <f t="shared" si="4"/>
        <v>1.7400000000000002</v>
      </c>
      <c r="R26" s="34">
        <f t="shared" si="5"/>
        <v>0.24054924828259977</v>
      </c>
      <c r="S26" s="23">
        <f t="shared" si="6"/>
        <v>2.480000000000001</v>
      </c>
      <c r="T26" s="34">
        <f t="shared" si="7"/>
        <v>0.3944516808262164</v>
      </c>
      <c r="U26" s="23">
        <f t="shared" si="8"/>
        <v>3.4800000000000018</v>
      </c>
      <c r="V26" s="34">
        <f t="shared" si="9"/>
        <v>0.5415792439465811</v>
      </c>
      <c r="W26" s="23">
        <f t="shared" si="10"/>
        <v>4.4799999999999915</v>
      </c>
      <c r="X26" s="34">
        <f t="shared" si="11"/>
        <v>0.6512780139981432</v>
      </c>
      <c r="Y26" s="23">
        <f t="shared" si="12"/>
        <v>5.47999999999997</v>
      </c>
      <c r="Z26" s="34">
        <f t="shared" si="31"/>
        <v>0.7387805584843667</v>
      </c>
      <c r="AA26" s="23">
        <f t="shared" si="14"/>
        <v>6.479999999999949</v>
      </c>
      <c r="AB26" s="34">
        <f t="shared" si="31"/>
        <v>0.81157500587059</v>
      </c>
      <c r="AC26" s="23">
        <f t="shared" si="15"/>
        <v>7.479999999999928</v>
      </c>
      <c r="AD26" s="34">
        <f t="shared" si="0"/>
        <v>0.8739015978644572</v>
      </c>
      <c r="AE26" s="23">
        <f t="shared" si="23"/>
        <v>8.479999999999906</v>
      </c>
      <c r="AF26" s="34">
        <f t="shared" si="1"/>
        <v>0.9283958522567091</v>
      </c>
      <c r="AG26" s="23">
        <f t="shared" si="24"/>
        <v>9.479999999999885</v>
      </c>
      <c r="AH26" s="33">
        <f t="shared" si="16"/>
        <v>0.9768083373380609</v>
      </c>
    </row>
    <row r="27" spans="2:34" ht="9.75" customHeight="1">
      <c r="B27" s="43">
        <f t="shared" si="25"/>
        <v>24</v>
      </c>
      <c r="C27" s="44">
        <f t="shared" si="17"/>
        <v>0.4188790204786391</v>
      </c>
      <c r="D27" s="57">
        <f t="shared" si="18"/>
        <v>0.4067366430758002</v>
      </c>
      <c r="E27" s="44">
        <f t="shared" si="26"/>
        <v>0.3906867000597495</v>
      </c>
      <c r="F27" s="60">
        <f t="shared" si="19"/>
        <v>0.9135454576426009</v>
      </c>
      <c r="G27" s="47">
        <f t="shared" si="27"/>
        <v>0.039269837460697045</v>
      </c>
      <c r="H27" s="60">
        <f t="shared" si="20"/>
        <v>0.4452286853085362</v>
      </c>
      <c r="I27" s="44">
        <f t="shared" si="28"/>
        <v>0.35141686259905236</v>
      </c>
      <c r="J27" s="57">
        <f t="shared" si="21"/>
        <v>2.246036773904216</v>
      </c>
      <c r="K27" s="44">
        <f t="shared" si="29"/>
        <v>0.3514168625990524</v>
      </c>
      <c r="L27" s="44">
        <f t="shared" si="22"/>
        <v>1.1519173063162575</v>
      </c>
      <c r="M27" s="46">
        <f t="shared" si="30"/>
        <v>66</v>
      </c>
      <c r="O27" s="26">
        <f t="shared" si="2"/>
        <v>1.2500000000000002</v>
      </c>
      <c r="P27" s="35">
        <f t="shared" si="3"/>
        <v>0.09691001300805649</v>
      </c>
      <c r="Q27" s="26">
        <f t="shared" si="4"/>
        <v>1.7500000000000002</v>
      </c>
      <c r="R27" s="35">
        <f t="shared" si="5"/>
        <v>0.2430380486862945</v>
      </c>
      <c r="S27" s="26">
        <f t="shared" si="6"/>
        <v>2.500000000000001</v>
      </c>
      <c r="T27" s="35">
        <f t="shared" si="7"/>
        <v>0.39794000867203777</v>
      </c>
      <c r="U27" s="26">
        <f t="shared" si="8"/>
        <v>3.5000000000000018</v>
      </c>
      <c r="V27" s="35">
        <f t="shared" si="9"/>
        <v>0.5440680443502759</v>
      </c>
      <c r="W27" s="26">
        <f t="shared" si="10"/>
        <v>4.499999999999991</v>
      </c>
      <c r="X27" s="35">
        <f t="shared" si="11"/>
        <v>0.6532125137753428</v>
      </c>
      <c r="Y27" s="26">
        <f t="shared" si="12"/>
        <v>5.49999999999997</v>
      </c>
      <c r="Z27" s="35">
        <f t="shared" si="31"/>
        <v>0.7403626894942414</v>
      </c>
      <c r="AA27" s="26">
        <f t="shared" si="14"/>
        <v>6.4999999999999485</v>
      </c>
      <c r="AB27" s="35">
        <f t="shared" si="31"/>
        <v>0.8129133566428521</v>
      </c>
      <c r="AC27" s="26">
        <f t="shared" si="15"/>
        <v>7.499999999999927</v>
      </c>
      <c r="AD27" s="35">
        <f t="shared" si="0"/>
        <v>0.8750612633916959</v>
      </c>
      <c r="AE27" s="26">
        <f t="shared" si="23"/>
        <v>8.499999999999906</v>
      </c>
      <c r="AF27" s="35">
        <f t="shared" si="1"/>
        <v>0.929418925714288</v>
      </c>
      <c r="AG27" s="26">
        <f t="shared" si="24"/>
        <v>9.499999999999885</v>
      </c>
      <c r="AH27" s="36">
        <f t="shared" si="16"/>
        <v>0.9777236052888425</v>
      </c>
    </row>
    <row r="28" spans="2:34" ht="9.75" customHeight="1">
      <c r="B28" s="48">
        <f t="shared" si="25"/>
        <v>25</v>
      </c>
      <c r="C28" s="49">
        <f t="shared" si="17"/>
        <v>0.4363323129985824</v>
      </c>
      <c r="D28" s="58">
        <f t="shared" si="18"/>
        <v>0.42261826174069944</v>
      </c>
      <c r="E28" s="49">
        <f t="shared" si="26"/>
        <v>0.37405174059686025</v>
      </c>
      <c r="F28" s="61">
        <f t="shared" si="19"/>
        <v>0.9063077870366499</v>
      </c>
      <c r="G28" s="50">
        <f t="shared" si="27"/>
        <v>0.0427242885136015</v>
      </c>
      <c r="H28" s="61">
        <f t="shared" si="20"/>
        <v>0.4663076581549986</v>
      </c>
      <c r="I28" s="49">
        <f t="shared" si="28"/>
        <v>0.3313274520832588</v>
      </c>
      <c r="J28" s="58">
        <f t="shared" si="21"/>
        <v>2.1445069205095586</v>
      </c>
      <c r="K28" s="49">
        <f t="shared" si="29"/>
        <v>0.3313274520832588</v>
      </c>
      <c r="L28" s="49">
        <f t="shared" si="22"/>
        <v>1.1344640137963142</v>
      </c>
      <c r="M28" s="51">
        <f t="shared" si="30"/>
        <v>65</v>
      </c>
      <c r="O28" s="23">
        <f t="shared" si="2"/>
        <v>1.2600000000000002</v>
      </c>
      <c r="P28" s="34">
        <f t="shared" si="3"/>
        <v>0.10037054511756298</v>
      </c>
      <c r="Q28" s="23">
        <f t="shared" si="4"/>
        <v>1.7600000000000002</v>
      </c>
      <c r="R28" s="34">
        <f t="shared" si="5"/>
        <v>0.24551266781414988</v>
      </c>
      <c r="S28" s="23">
        <f t="shared" si="6"/>
        <v>2.520000000000001</v>
      </c>
      <c r="T28" s="34">
        <f t="shared" si="7"/>
        <v>0.40140054078154425</v>
      </c>
      <c r="U28" s="23">
        <f t="shared" si="8"/>
        <v>3.520000000000002</v>
      </c>
      <c r="V28" s="34">
        <f t="shared" si="9"/>
        <v>0.5465426634781312</v>
      </c>
      <c r="W28" s="23">
        <f t="shared" si="10"/>
        <v>4.519999999999991</v>
      </c>
      <c r="X28" s="34">
        <f t="shared" si="11"/>
        <v>0.6551384348113812</v>
      </c>
      <c r="Y28" s="23">
        <f t="shared" si="12"/>
        <v>5.519999999999969</v>
      </c>
      <c r="Z28" s="34">
        <f t="shared" si="31"/>
        <v>0.7419390777291965</v>
      </c>
      <c r="AA28" s="23">
        <f t="shared" si="14"/>
        <v>6.519999999999948</v>
      </c>
      <c r="AB28" s="34">
        <f t="shared" si="31"/>
        <v>0.8142475957319167</v>
      </c>
      <c r="AC28" s="23">
        <f t="shared" si="15"/>
        <v>7.519999999999927</v>
      </c>
      <c r="AD28" s="34">
        <f t="shared" si="0"/>
        <v>0.876217840591638</v>
      </c>
      <c r="AE28" s="23">
        <f t="shared" si="23"/>
        <v>8.519999999999905</v>
      </c>
      <c r="AF28" s="34">
        <f t="shared" si="1"/>
        <v>0.9304395947666952</v>
      </c>
      <c r="AG28" s="23">
        <f t="shared" si="24"/>
        <v>9.519999999999884</v>
      </c>
      <c r="AH28" s="33">
        <f t="shared" si="16"/>
        <v>0.978636948384469</v>
      </c>
    </row>
    <row r="29" spans="2:34" ht="9.75" customHeight="1">
      <c r="B29" s="52">
        <f t="shared" si="25"/>
        <v>26</v>
      </c>
      <c r="C29" s="44">
        <f t="shared" si="17"/>
        <v>0.4537856055185257</v>
      </c>
      <c r="D29" s="57">
        <f t="shared" si="18"/>
        <v>0.4383711467890774</v>
      </c>
      <c r="E29" s="44">
        <f t="shared" si="26"/>
        <v>0.35815803847136685</v>
      </c>
      <c r="F29" s="60">
        <f t="shared" si="19"/>
        <v>0.898794046299167</v>
      </c>
      <c r="G29" s="47">
        <f t="shared" si="27"/>
        <v>0.04633981305306721</v>
      </c>
      <c r="H29" s="60">
        <f t="shared" si="20"/>
        <v>0.48773258856586144</v>
      </c>
      <c r="I29" s="44">
        <f t="shared" si="28"/>
        <v>0.31181822541829957</v>
      </c>
      <c r="J29" s="57">
        <f t="shared" si="21"/>
        <v>2.050303841579296</v>
      </c>
      <c r="K29" s="44">
        <f t="shared" si="29"/>
        <v>0.31181822541829957</v>
      </c>
      <c r="L29" s="44">
        <f t="shared" si="22"/>
        <v>1.117010721276371</v>
      </c>
      <c r="M29" s="54">
        <f t="shared" si="30"/>
        <v>64</v>
      </c>
      <c r="O29" s="23">
        <f t="shared" si="2"/>
        <v>1.2700000000000002</v>
      </c>
      <c r="P29" s="34">
        <f t="shared" si="3"/>
        <v>0.10380372095595694</v>
      </c>
      <c r="Q29" s="23">
        <f t="shared" si="4"/>
        <v>1.7700000000000002</v>
      </c>
      <c r="R29" s="34">
        <f t="shared" si="5"/>
        <v>0.2479732663618067</v>
      </c>
      <c r="S29" s="23">
        <f t="shared" si="6"/>
        <v>2.540000000000001</v>
      </c>
      <c r="T29" s="34">
        <f t="shared" si="7"/>
        <v>0.4048337166199382</v>
      </c>
      <c r="U29" s="23">
        <f t="shared" si="8"/>
        <v>3.540000000000002</v>
      </c>
      <c r="V29" s="34">
        <f t="shared" si="9"/>
        <v>0.5490032620257881</v>
      </c>
      <c r="W29" s="23">
        <f t="shared" si="10"/>
        <v>4.53999999999999</v>
      </c>
      <c r="X29" s="34">
        <f t="shared" si="11"/>
        <v>0.657055852857103</v>
      </c>
      <c r="Y29" s="23">
        <f t="shared" si="12"/>
        <v>5.539999999999969</v>
      </c>
      <c r="Z29" s="34">
        <f t="shared" si="31"/>
        <v>0.7435097647284273</v>
      </c>
      <c r="AA29" s="23">
        <f t="shared" si="14"/>
        <v>6.539999999999948</v>
      </c>
      <c r="AB29" s="34">
        <f t="shared" si="31"/>
        <v>0.8155777483242638</v>
      </c>
      <c r="AC29" s="23">
        <f t="shared" si="15"/>
        <v>7.539999999999926</v>
      </c>
      <c r="AD29" s="34">
        <f t="shared" si="0"/>
        <v>0.8773713458697698</v>
      </c>
      <c r="AE29" s="23">
        <f t="shared" si="23"/>
        <v>8.539999999999905</v>
      </c>
      <c r="AF29" s="34">
        <f t="shared" si="1"/>
        <v>0.9314578706890002</v>
      </c>
      <c r="AG29" s="23">
        <f t="shared" si="24"/>
        <v>9.539999999999884</v>
      </c>
      <c r="AH29" s="33">
        <f t="shared" si="16"/>
        <v>0.9795483747040898</v>
      </c>
    </row>
    <row r="30" spans="2:34" ht="9.75" customHeight="1">
      <c r="B30" s="43">
        <f t="shared" si="25"/>
        <v>27</v>
      </c>
      <c r="C30" s="44">
        <f t="shared" si="17"/>
        <v>0.47123889803846897</v>
      </c>
      <c r="D30" s="57">
        <f t="shared" si="18"/>
        <v>0.45399049973954675</v>
      </c>
      <c r="E30" s="44">
        <f t="shared" si="26"/>
        <v>0.3429532351469949</v>
      </c>
      <c r="F30" s="60">
        <f t="shared" si="19"/>
        <v>0.8910065241883679</v>
      </c>
      <c r="G30" s="47">
        <f t="shared" si="27"/>
        <v>0.05011911593098882</v>
      </c>
      <c r="H30" s="60">
        <f t="shared" si="20"/>
        <v>0.5095254494944288</v>
      </c>
      <c r="I30" s="44">
        <f t="shared" si="28"/>
        <v>0.292834119216006</v>
      </c>
      <c r="J30" s="57">
        <f t="shared" si="21"/>
        <v>1.9626105055051506</v>
      </c>
      <c r="K30" s="44">
        <f t="shared" si="29"/>
        <v>0.292834119216006</v>
      </c>
      <c r="L30" s="44">
        <f t="shared" si="22"/>
        <v>1.0995574287564276</v>
      </c>
      <c r="M30" s="46">
        <f t="shared" si="30"/>
        <v>63</v>
      </c>
      <c r="O30" s="23">
        <f t="shared" si="2"/>
        <v>1.2800000000000002</v>
      </c>
      <c r="P30" s="34">
        <f t="shared" si="3"/>
        <v>0.10720996964786846</v>
      </c>
      <c r="Q30" s="23">
        <f t="shared" si="4"/>
        <v>1.7800000000000002</v>
      </c>
      <c r="R30" s="34">
        <f t="shared" si="5"/>
        <v>0.25042000230889405</v>
      </c>
      <c r="S30" s="23">
        <f t="shared" si="6"/>
        <v>2.560000000000001</v>
      </c>
      <c r="T30" s="34">
        <f t="shared" si="7"/>
        <v>0.4082399653118497</v>
      </c>
      <c r="U30" s="23">
        <f t="shared" si="8"/>
        <v>3.560000000000002</v>
      </c>
      <c r="V30" s="34">
        <f t="shared" si="9"/>
        <v>0.5514499979728754</v>
      </c>
      <c r="W30" s="23">
        <f t="shared" si="10"/>
        <v>4.55999999999999</v>
      </c>
      <c r="X30" s="34">
        <f t="shared" si="11"/>
        <v>0.658964842664434</v>
      </c>
      <c r="Y30" s="23">
        <f t="shared" si="12"/>
        <v>5.5599999999999685</v>
      </c>
      <c r="Z30" s="34">
        <f t="shared" si="31"/>
        <v>0.745074791582055</v>
      </c>
      <c r="AA30" s="23">
        <f t="shared" si="14"/>
        <v>6.559999999999947</v>
      </c>
      <c r="AB30" s="34">
        <f t="shared" si="31"/>
        <v>0.8169038393756568</v>
      </c>
      <c r="AC30" s="23">
        <f t="shared" si="15"/>
        <v>7.559999999999926</v>
      </c>
      <c r="AD30" s="34">
        <f t="shared" si="0"/>
        <v>0.8785217955012022</v>
      </c>
      <c r="AE30" s="23">
        <f t="shared" si="23"/>
        <v>8.559999999999905</v>
      </c>
      <c r="AF30" s="34">
        <f t="shared" si="1"/>
        <v>0.9324737646771484</v>
      </c>
      <c r="AG30" s="23">
        <f t="shared" si="24"/>
        <v>9.559999999999883</v>
      </c>
      <c r="AH30" s="33">
        <f t="shared" si="16"/>
        <v>0.9804578922760948</v>
      </c>
    </row>
    <row r="31" spans="2:34" ht="9.75" customHeight="1">
      <c r="B31" s="43">
        <f t="shared" si="25"/>
        <v>28</v>
      </c>
      <c r="C31" s="44">
        <f t="shared" si="17"/>
        <v>0.4886921905584123</v>
      </c>
      <c r="D31" s="57">
        <f t="shared" si="18"/>
        <v>0.4694715627858908</v>
      </c>
      <c r="E31" s="44">
        <f t="shared" si="26"/>
        <v>0.3283907090404724</v>
      </c>
      <c r="F31" s="60">
        <f t="shared" si="19"/>
        <v>0.882947592858927</v>
      </c>
      <c r="G31" s="47">
        <f t="shared" si="27"/>
        <v>0.054065073101511874</v>
      </c>
      <c r="H31" s="60">
        <f t="shared" si="20"/>
        <v>0.5317094316614788</v>
      </c>
      <c r="I31" s="44">
        <f t="shared" si="28"/>
        <v>0.27432563593896053</v>
      </c>
      <c r="J31" s="57">
        <f t="shared" si="21"/>
        <v>1.880726465346332</v>
      </c>
      <c r="K31" s="44">
        <f t="shared" si="29"/>
        <v>0.27432563593896053</v>
      </c>
      <c r="L31" s="44">
        <f t="shared" si="22"/>
        <v>1.0821041362364843</v>
      </c>
      <c r="M31" s="46">
        <f t="shared" si="30"/>
        <v>62</v>
      </c>
      <c r="O31" s="23">
        <f t="shared" si="2"/>
        <v>1.2900000000000003</v>
      </c>
      <c r="P31" s="34">
        <f t="shared" si="3"/>
        <v>0.11058971029924905</v>
      </c>
      <c r="Q31" s="23">
        <f t="shared" si="4"/>
        <v>1.7900000000000003</v>
      </c>
      <c r="R31" s="34">
        <f t="shared" si="5"/>
        <v>0.25285303097989326</v>
      </c>
      <c r="S31" s="23">
        <f t="shared" si="6"/>
        <v>2.580000000000001</v>
      </c>
      <c r="T31" s="34">
        <f t="shared" si="7"/>
        <v>0.41161970596323033</v>
      </c>
      <c r="U31" s="23">
        <f t="shared" si="8"/>
        <v>3.580000000000002</v>
      </c>
      <c r="V31" s="34">
        <f t="shared" si="9"/>
        <v>0.5538830266438746</v>
      </c>
      <c r="W31" s="23">
        <f t="shared" si="10"/>
        <v>4.579999999999989</v>
      </c>
      <c r="X31" s="34">
        <f t="shared" si="11"/>
        <v>0.6608654780038682</v>
      </c>
      <c r="Y31" s="23">
        <f t="shared" si="12"/>
        <v>5.579999999999968</v>
      </c>
      <c r="Z31" s="34">
        <f t="shared" si="31"/>
        <v>0.7466341989375763</v>
      </c>
      <c r="AA31" s="23">
        <f t="shared" si="14"/>
        <v>6.579999999999947</v>
      </c>
      <c r="AB31" s="34">
        <f t="shared" si="31"/>
        <v>0.8182258936139519</v>
      </c>
      <c r="AC31" s="23">
        <f t="shared" si="15"/>
        <v>7.5799999999999255</v>
      </c>
      <c r="AD31" s="34">
        <f t="shared" si="0"/>
        <v>0.8796692056320493</v>
      </c>
      <c r="AE31" s="23">
        <f t="shared" si="23"/>
        <v>8.579999999999904</v>
      </c>
      <c r="AF31" s="34">
        <f t="shared" si="1"/>
        <v>0.9334872878487006</v>
      </c>
      <c r="AG31" s="23">
        <f t="shared" si="24"/>
        <v>9.579999999999883</v>
      </c>
      <c r="AH31" s="33">
        <f t="shared" si="16"/>
        <v>0.9813655090785391</v>
      </c>
    </row>
    <row r="32" spans="2:34" ht="9.75" customHeight="1">
      <c r="B32" s="43">
        <f t="shared" si="25"/>
        <v>29</v>
      </c>
      <c r="C32" s="44">
        <f t="shared" si="17"/>
        <v>0.5061454830783556</v>
      </c>
      <c r="D32" s="57">
        <f t="shared" si="18"/>
        <v>0.48480962024633706</v>
      </c>
      <c r="E32" s="44">
        <f t="shared" si="26"/>
        <v>0.3144287708994321</v>
      </c>
      <c r="F32" s="60">
        <f t="shared" si="19"/>
        <v>0.8746197071393957</v>
      </c>
      <c r="G32" s="47">
        <f t="shared" si="27"/>
        <v>0.05818074125428827</v>
      </c>
      <c r="H32" s="60">
        <f t="shared" si="20"/>
        <v>0.554309051452769</v>
      </c>
      <c r="I32" s="44">
        <f t="shared" si="28"/>
        <v>0.2562480296451438</v>
      </c>
      <c r="J32" s="57">
        <f t="shared" si="21"/>
        <v>1.8040477552714238</v>
      </c>
      <c r="K32" s="44">
        <f t="shared" si="29"/>
        <v>0.25624802964514387</v>
      </c>
      <c r="L32" s="44">
        <f t="shared" si="22"/>
        <v>1.064650843716541</v>
      </c>
      <c r="M32" s="46">
        <f t="shared" si="30"/>
        <v>61</v>
      </c>
      <c r="O32" s="23">
        <f t="shared" si="2"/>
        <v>1.3000000000000003</v>
      </c>
      <c r="P32" s="34">
        <f t="shared" si="3"/>
        <v>0.11394335230683686</v>
      </c>
      <c r="Q32" s="23">
        <f t="shared" si="4"/>
        <v>1.8000000000000003</v>
      </c>
      <c r="R32" s="34">
        <f t="shared" si="5"/>
        <v>0.2552725051033061</v>
      </c>
      <c r="S32" s="23">
        <f t="shared" si="6"/>
        <v>2.600000000000001</v>
      </c>
      <c r="T32" s="34">
        <f t="shared" si="7"/>
        <v>0.41497334797081814</v>
      </c>
      <c r="U32" s="23">
        <f t="shared" si="8"/>
        <v>3.600000000000002</v>
      </c>
      <c r="V32" s="34">
        <f t="shared" si="9"/>
        <v>0.5563025007672875</v>
      </c>
      <c r="W32" s="23">
        <f t="shared" si="10"/>
        <v>4.599999999999989</v>
      </c>
      <c r="X32" s="34">
        <f t="shared" si="11"/>
        <v>0.662757831681573</v>
      </c>
      <c r="Y32" s="23">
        <f t="shared" si="12"/>
        <v>5.599999999999968</v>
      </c>
      <c r="Z32" s="34">
        <f t="shared" si="31"/>
        <v>0.7481880270061979</v>
      </c>
      <c r="AA32" s="23">
        <f t="shared" si="14"/>
        <v>6.599999999999946</v>
      </c>
      <c r="AB32" s="34">
        <f t="shared" si="31"/>
        <v>0.8195439355418651</v>
      </c>
      <c r="AC32" s="23">
        <f t="shared" si="15"/>
        <v>7.599999999999925</v>
      </c>
      <c r="AD32" s="34">
        <f t="shared" si="0"/>
        <v>0.880813592280787</v>
      </c>
      <c r="AE32" s="23">
        <f t="shared" si="23"/>
        <v>8.599999999999904</v>
      </c>
      <c r="AF32" s="34">
        <f t="shared" si="1"/>
        <v>0.9344984512435629</v>
      </c>
      <c r="AG32" s="23">
        <f t="shared" si="24"/>
        <v>9.599999999999882</v>
      </c>
      <c r="AH32" s="33">
        <f t="shared" si="16"/>
        <v>0.9822712330395631</v>
      </c>
    </row>
    <row r="33" spans="2:34" ht="9.75" customHeight="1">
      <c r="B33" s="48">
        <f t="shared" si="25"/>
        <v>30</v>
      </c>
      <c r="C33" s="49">
        <f t="shared" si="17"/>
        <v>0.5235987755982988</v>
      </c>
      <c r="D33" s="58">
        <f t="shared" si="18"/>
        <v>0.49999999999999994</v>
      </c>
      <c r="E33" s="49">
        <f t="shared" si="26"/>
        <v>0.30102999566398125</v>
      </c>
      <c r="F33" s="61">
        <f t="shared" si="19"/>
        <v>0.8660254037844387</v>
      </c>
      <c r="G33" s="50">
        <f t="shared" si="27"/>
        <v>0.062469368304149946</v>
      </c>
      <c r="H33" s="61">
        <f t="shared" si="20"/>
        <v>0.5773502691896257</v>
      </c>
      <c r="I33" s="49">
        <f t="shared" si="28"/>
        <v>0.23856062735983125</v>
      </c>
      <c r="J33" s="58">
        <f t="shared" si="21"/>
        <v>1.7320508075688774</v>
      </c>
      <c r="K33" s="49">
        <f t="shared" si="29"/>
        <v>0.23856062735983125</v>
      </c>
      <c r="L33" s="49">
        <f t="shared" si="22"/>
        <v>1.0471975511965976</v>
      </c>
      <c r="M33" s="51">
        <f t="shared" si="30"/>
        <v>60</v>
      </c>
      <c r="O33" s="23">
        <f t="shared" si="2"/>
        <v>1.3100000000000003</v>
      </c>
      <c r="P33" s="34">
        <f t="shared" si="3"/>
        <v>0.11727129565576436</v>
      </c>
      <c r="Q33" s="23">
        <f t="shared" si="4"/>
        <v>1.8100000000000003</v>
      </c>
      <c r="R33" s="34">
        <f t="shared" si="5"/>
        <v>0.25767857486918455</v>
      </c>
      <c r="S33" s="23">
        <f t="shared" si="6"/>
        <v>2.620000000000001</v>
      </c>
      <c r="T33" s="34">
        <f t="shared" si="7"/>
        <v>0.41830129131974564</v>
      </c>
      <c r="U33" s="23">
        <f t="shared" si="8"/>
        <v>3.620000000000002</v>
      </c>
      <c r="V33" s="34">
        <f t="shared" si="9"/>
        <v>0.5587085705331659</v>
      </c>
      <c r="W33" s="23">
        <f t="shared" si="10"/>
        <v>4.619999999999989</v>
      </c>
      <c r="X33" s="34">
        <f t="shared" si="11"/>
        <v>0.6646419755561245</v>
      </c>
      <c r="Y33" s="23">
        <f t="shared" si="12"/>
        <v>5.619999999999967</v>
      </c>
      <c r="Z33" s="34">
        <f t="shared" si="31"/>
        <v>0.7497363155690585</v>
      </c>
      <c r="AA33" s="23">
        <f t="shared" si="14"/>
        <v>6.619999999999946</v>
      </c>
      <c r="AB33" s="34">
        <f t="shared" si="31"/>
        <v>0.8208579894396963</v>
      </c>
      <c r="AC33" s="23">
        <f t="shared" si="15"/>
        <v>7.619999999999925</v>
      </c>
      <c r="AD33" s="34">
        <f t="shared" si="0"/>
        <v>0.8819549713395962</v>
      </c>
      <c r="AE33" s="23">
        <f t="shared" si="23"/>
        <v>8.619999999999903</v>
      </c>
      <c r="AF33" s="34">
        <f t="shared" si="1"/>
        <v>0.9355072658247079</v>
      </c>
      <c r="AG33" s="23">
        <f t="shared" si="24"/>
        <v>9.619999999999882</v>
      </c>
      <c r="AH33" s="33">
        <f t="shared" si="16"/>
        <v>0.9831750720378076</v>
      </c>
    </row>
    <row r="34" spans="2:34" ht="9.75" customHeight="1">
      <c r="B34" s="52">
        <f t="shared" si="25"/>
        <v>31</v>
      </c>
      <c r="C34" s="44">
        <f t="shared" si="17"/>
        <v>0.5410520681182421</v>
      </c>
      <c r="D34" s="57">
        <f t="shared" si="18"/>
        <v>0.5150380749100542</v>
      </c>
      <c r="E34" s="44">
        <f t="shared" si="26"/>
        <v>0.2881606639450086</v>
      </c>
      <c r="F34" s="60">
        <f t="shared" si="19"/>
        <v>0.8571673007021123</v>
      </c>
      <c r="G34" s="47">
        <f t="shared" si="27"/>
        <v>0.06693440482048447</v>
      </c>
      <c r="H34" s="60">
        <f t="shared" si="20"/>
        <v>0.6008606190275604</v>
      </c>
      <c r="I34" s="44">
        <f t="shared" si="28"/>
        <v>0.22122625912452412</v>
      </c>
      <c r="J34" s="57">
        <f t="shared" si="21"/>
        <v>1.664279482350518</v>
      </c>
      <c r="K34" s="44">
        <f t="shared" si="29"/>
        <v>0.22122625912452412</v>
      </c>
      <c r="L34" s="44">
        <f t="shared" si="22"/>
        <v>1.0297442586766545</v>
      </c>
      <c r="M34" s="54">
        <f t="shared" si="30"/>
        <v>59</v>
      </c>
      <c r="O34" s="23">
        <f t="shared" si="2"/>
        <v>1.3200000000000003</v>
      </c>
      <c r="P34" s="34">
        <f t="shared" si="3"/>
        <v>0.12057393120584996</v>
      </c>
      <c r="Q34" s="23">
        <f t="shared" si="4"/>
        <v>1.8200000000000003</v>
      </c>
      <c r="R34" s="34">
        <f t="shared" si="5"/>
        <v>0.26007138798507484</v>
      </c>
      <c r="S34" s="23">
        <f t="shared" si="6"/>
        <v>2.640000000000001</v>
      </c>
      <c r="T34" s="34">
        <f t="shared" si="7"/>
        <v>0.4216039268698312</v>
      </c>
      <c r="U34" s="23">
        <f t="shared" si="8"/>
        <v>3.640000000000002</v>
      </c>
      <c r="V34" s="34">
        <f t="shared" si="9"/>
        <v>0.5611013836490563</v>
      </c>
      <c r="W34" s="23">
        <f t="shared" si="10"/>
        <v>4.639999999999988</v>
      </c>
      <c r="X34" s="34">
        <f t="shared" si="11"/>
        <v>0.6665179805548798</v>
      </c>
      <c r="Y34" s="23">
        <f t="shared" si="12"/>
        <v>5.639999999999967</v>
      </c>
      <c r="Z34" s="34">
        <f t="shared" si="31"/>
        <v>0.7512791039833397</v>
      </c>
      <c r="AA34" s="23">
        <f t="shared" si="14"/>
        <v>6.6399999999999455</v>
      </c>
      <c r="AB34" s="34">
        <f t="shared" si="31"/>
        <v>0.822168079368014</v>
      </c>
      <c r="AC34" s="23">
        <f t="shared" si="15"/>
        <v>7.639999999999924</v>
      </c>
      <c r="AD34" s="34">
        <f t="shared" si="0"/>
        <v>0.8830933585756856</v>
      </c>
      <c r="AE34" s="23">
        <f t="shared" si="23"/>
        <v>8.639999999999903</v>
      </c>
      <c r="AF34" s="34">
        <f t="shared" si="1"/>
        <v>0.9365137424788884</v>
      </c>
      <c r="AG34" s="23">
        <f t="shared" si="24"/>
        <v>9.639999999999882</v>
      </c>
      <c r="AH34" s="33">
        <f t="shared" si="16"/>
        <v>0.9840770339028254</v>
      </c>
    </row>
    <row r="35" spans="2:34" ht="9.75" customHeight="1">
      <c r="B35" s="43">
        <f t="shared" si="25"/>
        <v>32</v>
      </c>
      <c r="C35" s="44">
        <f t="shared" si="17"/>
        <v>0.5585053606381855</v>
      </c>
      <c r="D35" s="57">
        <f t="shared" si="18"/>
        <v>0.5299192642332049</v>
      </c>
      <c r="E35" s="44">
        <f t="shared" si="26"/>
        <v>0.2757902922273093</v>
      </c>
      <c r="F35" s="60">
        <f t="shared" si="19"/>
        <v>0.848048096156426</v>
      </c>
      <c r="G35" s="47">
        <f t="shared" si="27"/>
        <v>0.0715795164897392</v>
      </c>
      <c r="H35" s="60">
        <f t="shared" si="20"/>
        <v>0.6248693519093275</v>
      </c>
      <c r="I35" s="44">
        <f t="shared" si="28"/>
        <v>0.20421077573757007</v>
      </c>
      <c r="J35" s="57">
        <f t="shared" si="21"/>
        <v>1.6003345290410504</v>
      </c>
      <c r="K35" s="44">
        <f t="shared" si="29"/>
        <v>0.20421077573757007</v>
      </c>
      <c r="L35" s="44">
        <f t="shared" si="22"/>
        <v>1.0122909661567112</v>
      </c>
      <c r="M35" s="46">
        <f t="shared" si="30"/>
        <v>58</v>
      </c>
      <c r="O35" s="23">
        <f t="shared" si="2"/>
        <v>1.3300000000000003</v>
      </c>
      <c r="P35" s="34">
        <f t="shared" si="3"/>
        <v>0.12385164096708588</v>
      </c>
      <c r="Q35" s="23">
        <f t="shared" si="4"/>
        <v>1.8300000000000003</v>
      </c>
      <c r="R35" s="34">
        <f t="shared" si="5"/>
        <v>0.2624510897304295</v>
      </c>
      <c r="S35" s="23">
        <f t="shared" si="6"/>
        <v>2.660000000000001</v>
      </c>
      <c r="T35" s="34">
        <f t="shared" si="7"/>
        <v>0.42488163663106715</v>
      </c>
      <c r="U35" s="23">
        <f t="shared" si="8"/>
        <v>3.660000000000002</v>
      </c>
      <c r="V35" s="34">
        <f t="shared" si="9"/>
        <v>0.5634810853944109</v>
      </c>
      <c r="W35" s="23">
        <f t="shared" si="10"/>
        <v>4.659999999999988</v>
      </c>
      <c r="X35" s="34">
        <f t="shared" si="11"/>
        <v>0.668385916689999</v>
      </c>
      <c r="Y35" s="23">
        <f t="shared" si="12"/>
        <v>5.659999999999966</v>
      </c>
      <c r="Z35" s="34">
        <f aca="true" t="shared" si="32" ref="Z35:AB50">LOG(Y35)</f>
        <v>0.7528164311882688</v>
      </c>
      <c r="AA35" s="23">
        <f t="shared" si="14"/>
        <v>6.659999999999945</v>
      </c>
      <c r="AB35" s="34">
        <f t="shared" si="32"/>
        <v>0.8234742291702974</v>
      </c>
      <c r="AC35" s="23">
        <f t="shared" si="15"/>
        <v>7.659999999999924</v>
      </c>
      <c r="AD35" s="34">
        <f t="shared" si="0"/>
        <v>0.8842287696325997</v>
      </c>
      <c r="AE35" s="23">
        <f t="shared" si="23"/>
        <v>8.659999999999902</v>
      </c>
      <c r="AF35" s="34">
        <f t="shared" si="1"/>
        <v>0.9375178920173417</v>
      </c>
      <c r="AG35" s="23">
        <f t="shared" si="24"/>
        <v>9.659999999999881</v>
      </c>
      <c r="AH35" s="33">
        <f t="shared" si="16"/>
        <v>0.984977126415488</v>
      </c>
    </row>
    <row r="36" spans="2:34" ht="9.75" customHeight="1">
      <c r="B36" s="43">
        <f t="shared" si="25"/>
        <v>33</v>
      </c>
      <c r="C36" s="44">
        <f t="shared" si="17"/>
        <v>0.5759586531581288</v>
      </c>
      <c r="D36" s="57">
        <f t="shared" si="18"/>
        <v>0.5446390350150271</v>
      </c>
      <c r="E36" s="44">
        <f t="shared" si="26"/>
        <v>0.2638912354086477</v>
      </c>
      <c r="F36" s="60">
        <f t="shared" si="19"/>
        <v>0.838670567945424</v>
      </c>
      <c r="G36" s="47">
        <f t="shared" si="27"/>
        <v>0.07640859771603054</v>
      </c>
      <c r="H36" s="60">
        <f t="shared" si="20"/>
        <v>0.6494075931975106</v>
      </c>
      <c r="I36" s="44">
        <f t="shared" si="28"/>
        <v>0.1874826376926171</v>
      </c>
      <c r="J36" s="57">
        <f t="shared" si="21"/>
        <v>1.5398649638145827</v>
      </c>
      <c r="K36" s="44">
        <f t="shared" si="29"/>
        <v>0.18748263769261708</v>
      </c>
      <c r="L36" s="44">
        <f t="shared" si="22"/>
        <v>0.9948376736367679</v>
      </c>
      <c r="M36" s="46">
        <f t="shared" si="30"/>
        <v>57</v>
      </c>
      <c r="O36" s="23">
        <f t="shared" si="2"/>
        <v>1.3400000000000003</v>
      </c>
      <c r="P36" s="34">
        <f t="shared" si="3"/>
        <v>0.12710479836480773</v>
      </c>
      <c r="Q36" s="23">
        <f t="shared" si="4"/>
        <v>1.8400000000000003</v>
      </c>
      <c r="R36" s="34">
        <f t="shared" si="5"/>
        <v>0.26481782300953655</v>
      </c>
      <c r="S36" s="23">
        <f t="shared" si="6"/>
        <v>2.680000000000001</v>
      </c>
      <c r="T36" s="34">
        <f t="shared" si="7"/>
        <v>0.428134794028789</v>
      </c>
      <c r="U36" s="23">
        <f t="shared" si="8"/>
        <v>3.680000000000002</v>
      </c>
      <c r="V36" s="34">
        <f t="shared" si="9"/>
        <v>0.5658478186735179</v>
      </c>
      <c r="W36" s="23">
        <f t="shared" si="10"/>
        <v>4.679999999999987</v>
      </c>
      <c r="X36" s="34">
        <f t="shared" si="11"/>
        <v>0.6702458530741229</v>
      </c>
      <c r="Y36" s="23">
        <f t="shared" si="12"/>
        <v>5.679999999999966</v>
      </c>
      <c r="Z36" s="34">
        <f t="shared" si="32"/>
        <v>0.7543483357110162</v>
      </c>
      <c r="AA36" s="23">
        <f t="shared" si="14"/>
        <v>6.679999999999945</v>
      </c>
      <c r="AB36" s="34">
        <f t="shared" si="32"/>
        <v>0.824776462475542</v>
      </c>
      <c r="AC36" s="23">
        <f t="shared" si="15"/>
        <v>7.679999999999923</v>
      </c>
      <c r="AD36" s="34">
        <f t="shared" si="0"/>
        <v>0.8853612200315076</v>
      </c>
      <c r="AE36" s="23">
        <f t="shared" si="23"/>
        <v>8.679999999999902</v>
      </c>
      <c r="AF36" s="34">
        <f t="shared" si="1"/>
        <v>0.938519725176487</v>
      </c>
      <c r="AG36" s="23">
        <f t="shared" si="24"/>
        <v>9.67999999999988</v>
      </c>
      <c r="AH36" s="33">
        <f t="shared" si="16"/>
        <v>0.9858753573083883</v>
      </c>
    </row>
    <row r="37" spans="2:34" ht="9.75" customHeight="1">
      <c r="B37" s="43">
        <f t="shared" si="25"/>
        <v>34</v>
      </c>
      <c r="C37" s="44">
        <f t="shared" si="17"/>
        <v>0.5934119456780721</v>
      </c>
      <c r="D37" s="57">
        <f t="shared" si="18"/>
        <v>0.5591929034707469</v>
      </c>
      <c r="E37" s="44">
        <f t="shared" si="26"/>
        <v>0.25243834871275306</v>
      </c>
      <c r="F37" s="60">
        <f t="shared" si="19"/>
        <v>0.8290375725550416</v>
      </c>
      <c r="G37" s="47">
        <f t="shared" si="27"/>
        <v>0.08142578647800315</v>
      </c>
      <c r="H37" s="60">
        <f t="shared" si="20"/>
        <v>0.6745085168424267</v>
      </c>
      <c r="I37" s="44">
        <f t="shared" si="28"/>
        <v>0.17101256223474992</v>
      </c>
      <c r="J37" s="57">
        <f t="shared" si="21"/>
        <v>1.48256096851274</v>
      </c>
      <c r="K37" s="44">
        <f t="shared" si="29"/>
        <v>0.17101256223474995</v>
      </c>
      <c r="L37" s="44">
        <f t="shared" si="22"/>
        <v>0.9773843811168246</v>
      </c>
      <c r="M37" s="46">
        <f t="shared" si="30"/>
        <v>56</v>
      </c>
      <c r="O37" s="26">
        <f t="shared" si="2"/>
        <v>1.3500000000000003</v>
      </c>
      <c r="P37" s="35">
        <f t="shared" si="3"/>
        <v>0.13033376849500622</v>
      </c>
      <c r="Q37" s="26">
        <f t="shared" si="4"/>
        <v>1.8500000000000003</v>
      </c>
      <c r="R37" s="35">
        <f t="shared" si="5"/>
        <v>0.2671717284030139</v>
      </c>
      <c r="S37" s="26">
        <f t="shared" si="6"/>
        <v>2.700000000000001</v>
      </c>
      <c r="T37" s="35">
        <f t="shared" si="7"/>
        <v>0.4313637641589875</v>
      </c>
      <c r="U37" s="26">
        <f t="shared" si="8"/>
        <v>3.700000000000002</v>
      </c>
      <c r="V37" s="35">
        <f t="shared" si="9"/>
        <v>0.5682017240669952</v>
      </c>
      <c r="W37" s="26">
        <f t="shared" si="10"/>
        <v>4.699999999999987</v>
      </c>
      <c r="X37" s="35">
        <f t="shared" si="11"/>
        <v>0.6720978579357163</v>
      </c>
      <c r="Y37" s="26">
        <f t="shared" si="12"/>
        <v>5.6999999999999655</v>
      </c>
      <c r="Z37" s="35">
        <f t="shared" si="32"/>
        <v>0.7558748556724888</v>
      </c>
      <c r="AA37" s="26">
        <f t="shared" si="14"/>
        <v>6.699999999999944</v>
      </c>
      <c r="AB37" s="35">
        <f t="shared" si="32"/>
        <v>0.8260748027008228</v>
      </c>
      <c r="AC37" s="26">
        <f t="shared" si="15"/>
        <v>7.699999999999923</v>
      </c>
      <c r="AD37" s="35">
        <f t="shared" si="0"/>
        <v>0.8864907251724775</v>
      </c>
      <c r="AE37" s="26">
        <f t="shared" si="23"/>
        <v>8.699999999999902</v>
      </c>
      <c r="AF37" s="35">
        <f t="shared" si="1"/>
        <v>0.9395192526186136</v>
      </c>
      <c r="AG37" s="26">
        <f t="shared" si="24"/>
        <v>9.69999999999988</v>
      </c>
      <c r="AH37" s="36">
        <f t="shared" si="16"/>
        <v>0.9867717342662395</v>
      </c>
    </row>
    <row r="38" spans="2:34" ht="9.75" customHeight="1">
      <c r="B38" s="48">
        <f t="shared" si="25"/>
        <v>35</v>
      </c>
      <c r="C38" s="49">
        <f t="shared" si="17"/>
        <v>0.6108652381980153</v>
      </c>
      <c r="D38" s="58">
        <f t="shared" si="18"/>
        <v>0.573576436351046</v>
      </c>
      <c r="E38" s="49">
        <f t="shared" si="26"/>
        <v>0.2414086986459027</v>
      </c>
      <c r="F38" s="61">
        <f t="shared" si="19"/>
        <v>0.8191520442889918</v>
      </c>
      <c r="G38" s="50">
        <f t="shared" si="27"/>
        <v>0.08663548057514206</v>
      </c>
      <c r="H38" s="61">
        <f t="shared" si="20"/>
        <v>0.7002075382097097</v>
      </c>
      <c r="I38" s="49">
        <f t="shared" si="28"/>
        <v>0.15477321807076064</v>
      </c>
      <c r="J38" s="58">
        <f t="shared" si="21"/>
        <v>1.4281480067421146</v>
      </c>
      <c r="K38" s="49">
        <f t="shared" si="29"/>
        <v>0.15477321807076064</v>
      </c>
      <c r="L38" s="49">
        <f t="shared" si="22"/>
        <v>0.9599310885968813</v>
      </c>
      <c r="M38" s="51">
        <f t="shared" si="30"/>
        <v>55</v>
      </c>
      <c r="O38" s="23">
        <f t="shared" si="2"/>
        <v>1.3600000000000003</v>
      </c>
      <c r="P38" s="34">
        <f t="shared" si="3"/>
        <v>0.13353890837021762</v>
      </c>
      <c r="Q38" s="23">
        <f t="shared" si="4"/>
        <v>1.8600000000000003</v>
      </c>
      <c r="R38" s="34">
        <f t="shared" si="5"/>
        <v>0.2695129442179164</v>
      </c>
      <c r="S38" s="23">
        <f t="shared" si="6"/>
        <v>2.720000000000001</v>
      </c>
      <c r="T38" s="34">
        <f t="shared" si="7"/>
        <v>0.4345689040341989</v>
      </c>
      <c r="U38" s="23">
        <f t="shared" si="8"/>
        <v>3.720000000000002</v>
      </c>
      <c r="V38" s="34">
        <f t="shared" si="9"/>
        <v>0.5705429398818977</v>
      </c>
      <c r="W38" s="23">
        <f t="shared" si="10"/>
        <v>4.719999999999986</v>
      </c>
      <c r="X38" s="34">
        <f t="shared" si="11"/>
        <v>0.6739419986340865</v>
      </c>
      <c r="Y38" s="23">
        <f t="shared" si="12"/>
        <v>5.719999999999965</v>
      </c>
      <c r="Z38" s="34">
        <f t="shared" si="32"/>
        <v>0.7573960287930216</v>
      </c>
      <c r="AA38" s="23">
        <f t="shared" si="14"/>
        <v>6.719999999999944</v>
      </c>
      <c r="AB38" s="34">
        <f t="shared" si="32"/>
        <v>0.8273692730538216</v>
      </c>
      <c r="AC38" s="23">
        <f t="shared" si="15"/>
        <v>7.7199999999999225</v>
      </c>
      <c r="AD38" s="34">
        <f t="shared" si="0"/>
        <v>0.8876173003357318</v>
      </c>
      <c r="AE38" s="23">
        <f t="shared" si="23"/>
        <v>8.719999999999901</v>
      </c>
      <c r="AF38" s="34">
        <f t="shared" si="1"/>
        <v>0.9405164849325623</v>
      </c>
      <c r="AG38" s="23">
        <f t="shared" si="24"/>
        <v>9.71999999999988</v>
      </c>
      <c r="AH38" s="33">
        <f t="shared" si="16"/>
        <v>0.9876662649262692</v>
      </c>
    </row>
    <row r="39" spans="2:34" ht="9.75" customHeight="1">
      <c r="B39" s="52">
        <f t="shared" si="25"/>
        <v>36</v>
      </c>
      <c r="C39" s="53">
        <f t="shared" si="17"/>
        <v>0.6283185307179586</v>
      </c>
      <c r="D39" s="57">
        <f t="shared" si="18"/>
        <v>0.5877852522924731</v>
      </c>
      <c r="E39" s="44">
        <f t="shared" si="26"/>
        <v>0.23078131470496585</v>
      </c>
      <c r="F39" s="60">
        <f t="shared" si="19"/>
        <v>0.8090169943749475</v>
      </c>
      <c r="G39" s="47">
        <f t="shared" si="27"/>
        <v>0.09204235541400245</v>
      </c>
      <c r="H39" s="60">
        <f t="shared" si="20"/>
        <v>0.7265425280053609</v>
      </c>
      <c r="I39" s="44">
        <f t="shared" si="28"/>
        <v>0.1387389592909634</v>
      </c>
      <c r="J39" s="57">
        <f t="shared" si="21"/>
        <v>1.3763819204711736</v>
      </c>
      <c r="K39" s="44">
        <f t="shared" si="29"/>
        <v>0.13873895929096342</v>
      </c>
      <c r="L39" s="44">
        <f t="shared" si="22"/>
        <v>0.9424777960769379</v>
      </c>
      <c r="M39" s="54">
        <f t="shared" si="30"/>
        <v>54</v>
      </c>
      <c r="O39" s="23">
        <f t="shared" si="2"/>
        <v>1.3700000000000003</v>
      </c>
      <c r="P39" s="34">
        <f t="shared" si="3"/>
        <v>0.13672056715640687</v>
      </c>
      <c r="Q39" s="23">
        <f t="shared" si="4"/>
        <v>1.8700000000000003</v>
      </c>
      <c r="R39" s="34">
        <f t="shared" si="5"/>
        <v>0.271841606536499</v>
      </c>
      <c r="S39" s="23">
        <f t="shared" si="6"/>
        <v>2.740000000000001</v>
      </c>
      <c r="T39" s="34">
        <f t="shared" si="7"/>
        <v>0.43775056282038816</v>
      </c>
      <c r="U39" s="23">
        <f t="shared" si="8"/>
        <v>3.740000000000002</v>
      </c>
      <c r="V39" s="34">
        <f t="shared" si="9"/>
        <v>0.5728716022004804</v>
      </c>
      <c r="W39" s="23">
        <f t="shared" si="10"/>
        <v>4.739999999999986</v>
      </c>
      <c r="X39" s="34">
        <f t="shared" si="11"/>
        <v>0.6757783416740838</v>
      </c>
      <c r="Y39" s="23">
        <f t="shared" si="12"/>
        <v>5.739999999999965</v>
      </c>
      <c r="Z39" s="34">
        <f t="shared" si="32"/>
        <v>0.7589118923979709</v>
      </c>
      <c r="AA39" s="23">
        <f t="shared" si="14"/>
        <v>6.739999999999943</v>
      </c>
      <c r="AB39" s="34">
        <f t="shared" si="32"/>
        <v>0.8286598965353161</v>
      </c>
      <c r="AC39" s="23">
        <f t="shared" si="15"/>
        <v>7.739999999999922</v>
      </c>
      <c r="AD39" s="34">
        <f t="shared" si="0"/>
        <v>0.8887409606828882</v>
      </c>
      <c r="AE39" s="23">
        <f t="shared" si="23"/>
        <v>8.7399999999999</v>
      </c>
      <c r="AF39" s="34">
        <f t="shared" si="1"/>
        <v>0.9415114326343981</v>
      </c>
      <c r="AG39" s="23">
        <f t="shared" si="24"/>
        <v>9.73999999999988</v>
      </c>
      <c r="AH39" s="33">
        <f t="shared" si="16"/>
        <v>0.9885589568786102</v>
      </c>
    </row>
    <row r="40" spans="2:34" ht="9.75" customHeight="1">
      <c r="B40" s="43">
        <f t="shared" si="25"/>
        <v>37</v>
      </c>
      <c r="C40" s="44">
        <f t="shared" si="17"/>
        <v>0.6457718232379019</v>
      </c>
      <c r="D40" s="57">
        <f t="shared" si="18"/>
        <v>0.6018150231520483</v>
      </c>
      <c r="E40" s="44">
        <f t="shared" si="26"/>
        <v>0.22053697513598602</v>
      </c>
      <c r="F40" s="60">
        <f t="shared" si="19"/>
        <v>0.7986355100472928</v>
      </c>
      <c r="G40" s="47">
        <f t="shared" si="27"/>
        <v>0.09765138350465004</v>
      </c>
      <c r="H40" s="60">
        <f t="shared" si="20"/>
        <v>0.7535540501027942</v>
      </c>
      <c r="I40" s="44">
        <f t="shared" si="28"/>
        <v>0.12288559163133597</v>
      </c>
      <c r="J40" s="57">
        <f t="shared" si="21"/>
        <v>1.32704482162041</v>
      </c>
      <c r="K40" s="44">
        <f t="shared" si="29"/>
        <v>0.122885591631336</v>
      </c>
      <c r="L40" s="44">
        <f t="shared" si="22"/>
        <v>0.9250245035569946</v>
      </c>
      <c r="M40" s="46">
        <f t="shared" si="30"/>
        <v>53</v>
      </c>
      <c r="O40" s="23">
        <f t="shared" si="2"/>
        <v>1.3800000000000003</v>
      </c>
      <c r="P40" s="34">
        <f t="shared" si="3"/>
        <v>0.1398790864012366</v>
      </c>
      <c r="Q40" s="23">
        <f t="shared" si="4"/>
        <v>1.8800000000000003</v>
      </c>
      <c r="R40" s="34">
        <f t="shared" si="5"/>
        <v>0.2741578492636799</v>
      </c>
      <c r="S40" s="23">
        <f t="shared" si="6"/>
        <v>2.760000000000001</v>
      </c>
      <c r="T40" s="34">
        <f t="shared" si="7"/>
        <v>0.4409090820652179</v>
      </c>
      <c r="U40" s="23">
        <f t="shared" si="8"/>
        <v>3.760000000000002</v>
      </c>
      <c r="V40" s="34">
        <f t="shared" si="9"/>
        <v>0.5751878449276613</v>
      </c>
      <c r="W40" s="23">
        <f t="shared" si="10"/>
        <v>4.759999999999986</v>
      </c>
      <c r="X40" s="34">
        <f t="shared" si="11"/>
        <v>0.6776069527204919</v>
      </c>
      <c r="Y40" s="23">
        <f t="shared" si="12"/>
        <v>5.759999999999964</v>
      </c>
      <c r="Z40" s="34">
        <f t="shared" si="32"/>
        <v>0.7604224834232094</v>
      </c>
      <c r="AA40" s="23">
        <f t="shared" si="14"/>
        <v>6.759999999999943</v>
      </c>
      <c r="AB40" s="34">
        <f t="shared" si="32"/>
        <v>0.8299466959416323</v>
      </c>
      <c r="AC40" s="23">
        <f t="shared" si="15"/>
        <v>7.759999999999922</v>
      </c>
      <c r="AD40" s="34">
        <f t="shared" si="0"/>
        <v>0.8898617212581841</v>
      </c>
      <c r="AE40" s="23">
        <f t="shared" si="23"/>
        <v>8.7599999999999</v>
      </c>
      <c r="AF40" s="34">
        <f t="shared" si="1"/>
        <v>0.9425041061680758</v>
      </c>
      <c r="AG40" s="23">
        <f t="shared" si="24"/>
        <v>9.759999999999879</v>
      </c>
      <c r="AH40" s="33">
        <f t="shared" si="16"/>
        <v>0.9894498176666864</v>
      </c>
    </row>
    <row r="41" spans="2:34" ht="9.75" customHeight="1">
      <c r="B41" s="43">
        <f t="shared" si="25"/>
        <v>38</v>
      </c>
      <c r="C41" s="44">
        <f t="shared" si="17"/>
        <v>0.6632251157578453</v>
      </c>
      <c r="D41" s="57">
        <f t="shared" si="18"/>
        <v>0.6156614753256583</v>
      </c>
      <c r="E41" s="44">
        <f t="shared" si="26"/>
        <v>0.2106580212939186</v>
      </c>
      <c r="F41" s="60">
        <f t="shared" si="19"/>
        <v>0.7880107536067219</v>
      </c>
      <c r="G41" s="47">
        <f t="shared" si="27"/>
        <v>0.1034678558604529</v>
      </c>
      <c r="H41" s="60">
        <f t="shared" si="20"/>
        <v>0.7812856265067174</v>
      </c>
      <c r="I41" s="44">
        <f t="shared" si="28"/>
        <v>0.10719016543346574</v>
      </c>
      <c r="J41" s="57">
        <f t="shared" si="21"/>
        <v>1.2799416321930788</v>
      </c>
      <c r="K41" s="44">
        <f t="shared" si="29"/>
        <v>0.10719016543346574</v>
      </c>
      <c r="L41" s="44">
        <f t="shared" si="22"/>
        <v>0.9075712110370514</v>
      </c>
      <c r="M41" s="46">
        <f t="shared" si="30"/>
        <v>52</v>
      </c>
      <c r="O41" s="23">
        <f t="shared" si="2"/>
        <v>1.3900000000000003</v>
      </c>
      <c r="P41" s="34">
        <f t="shared" si="3"/>
        <v>0.1430148002540952</v>
      </c>
      <c r="Q41" s="23">
        <f t="shared" si="4"/>
        <v>1.8900000000000003</v>
      </c>
      <c r="R41" s="34">
        <f t="shared" si="5"/>
        <v>0.27646180417324423</v>
      </c>
      <c r="S41" s="23">
        <f t="shared" si="6"/>
        <v>2.780000000000001</v>
      </c>
      <c r="T41" s="34">
        <f t="shared" si="7"/>
        <v>0.44404479591807644</v>
      </c>
      <c r="U41" s="23">
        <f t="shared" si="8"/>
        <v>3.780000000000002</v>
      </c>
      <c r="V41" s="34">
        <f t="shared" si="9"/>
        <v>0.5774917998372255</v>
      </c>
      <c r="W41" s="23">
        <f t="shared" si="10"/>
        <v>4.779999999999985</v>
      </c>
      <c r="X41" s="34">
        <f t="shared" si="11"/>
        <v>0.6794278966121176</v>
      </c>
      <c r="Y41" s="23">
        <f t="shared" si="12"/>
        <v>5.779999999999964</v>
      </c>
      <c r="Z41" s="34">
        <f t="shared" si="32"/>
        <v>0.7619278384205264</v>
      </c>
      <c r="AA41" s="23">
        <f t="shared" si="14"/>
        <v>6.7799999999999425</v>
      </c>
      <c r="AB41" s="34">
        <f t="shared" si="32"/>
        <v>0.8312296938670597</v>
      </c>
      <c r="AC41" s="23">
        <f t="shared" si="15"/>
        <v>7.779999999999921</v>
      </c>
      <c r="AD41" s="34">
        <f t="shared" si="0"/>
        <v>0.8909795969896845</v>
      </c>
      <c r="AE41" s="23">
        <f t="shared" si="23"/>
        <v>8.7799999999999</v>
      </c>
      <c r="AF41" s="34">
        <f t="shared" si="1"/>
        <v>0.9434945159060976</v>
      </c>
      <c r="AG41" s="23">
        <f t="shared" si="24"/>
        <v>9.779999999999879</v>
      </c>
      <c r="AH41" s="33">
        <f t="shared" si="16"/>
        <v>0.9903388547875961</v>
      </c>
    </row>
    <row r="42" spans="2:34" ht="9.75" customHeight="1">
      <c r="B42" s="43">
        <f t="shared" si="25"/>
        <v>39</v>
      </c>
      <c r="C42" s="44">
        <f t="shared" si="17"/>
        <v>0.6806784082777885</v>
      </c>
      <c r="D42" s="57">
        <f t="shared" si="18"/>
        <v>0.6293203910498374</v>
      </c>
      <c r="E42" s="44">
        <f t="shared" si="26"/>
        <v>0.2011281961454862</v>
      </c>
      <c r="F42" s="60">
        <f t="shared" si="19"/>
        <v>0.7771459614569709</v>
      </c>
      <c r="G42" s="47">
        <f t="shared" si="27"/>
        <v>0.10949740552074987</v>
      </c>
      <c r="H42" s="60">
        <f t="shared" si="20"/>
        <v>0.809784033195007</v>
      </c>
      <c r="I42" s="44">
        <f t="shared" si="28"/>
        <v>0.09163079062473634</v>
      </c>
      <c r="J42" s="57">
        <f t="shared" si="21"/>
        <v>1.2348971565350515</v>
      </c>
      <c r="K42" s="44">
        <f t="shared" si="29"/>
        <v>0.09163079062473631</v>
      </c>
      <c r="L42" s="44">
        <f t="shared" si="22"/>
        <v>0.8901179185171081</v>
      </c>
      <c r="M42" s="46">
        <f t="shared" si="30"/>
        <v>51</v>
      </c>
      <c r="O42" s="23">
        <f t="shared" si="2"/>
        <v>1.4000000000000004</v>
      </c>
      <c r="P42" s="34">
        <f t="shared" si="3"/>
        <v>0.14612803567823815</v>
      </c>
      <c r="Q42" s="23">
        <f t="shared" si="4"/>
        <v>1.9000000000000004</v>
      </c>
      <c r="R42" s="34">
        <f t="shared" si="5"/>
        <v>0.27875360095282903</v>
      </c>
      <c r="S42" s="23">
        <f t="shared" si="6"/>
        <v>2.800000000000001</v>
      </c>
      <c r="T42" s="34">
        <f t="shared" si="7"/>
        <v>0.4471580313422194</v>
      </c>
      <c r="U42" s="23">
        <f t="shared" si="8"/>
        <v>3.800000000000002</v>
      </c>
      <c r="V42" s="34">
        <f t="shared" si="9"/>
        <v>0.5797835966168103</v>
      </c>
      <c r="W42" s="23">
        <f t="shared" si="10"/>
        <v>4.799999999999985</v>
      </c>
      <c r="X42" s="34">
        <f t="shared" si="11"/>
        <v>0.6812412373755858</v>
      </c>
      <c r="Y42" s="23">
        <f t="shared" si="12"/>
        <v>5.799999999999963</v>
      </c>
      <c r="Z42" s="34">
        <f t="shared" si="32"/>
        <v>0.7634279935629346</v>
      </c>
      <c r="AA42" s="23">
        <f t="shared" si="14"/>
        <v>6.799999999999942</v>
      </c>
      <c r="AB42" s="34">
        <f t="shared" si="32"/>
        <v>0.8325089127062326</v>
      </c>
      <c r="AC42" s="23">
        <f t="shared" si="15"/>
        <v>7.799999999999921</v>
      </c>
      <c r="AD42" s="34">
        <f t="shared" si="0"/>
        <v>0.892094602690476</v>
      </c>
      <c r="AE42" s="23">
        <f t="shared" si="23"/>
        <v>8.7999999999999</v>
      </c>
      <c r="AF42" s="34">
        <f t="shared" si="1"/>
        <v>0.9444826721501637</v>
      </c>
      <c r="AG42" s="23">
        <f t="shared" si="24"/>
        <v>9.799999999999878</v>
      </c>
      <c r="AH42" s="33">
        <f t="shared" si="16"/>
        <v>0.9912260756924894</v>
      </c>
    </row>
    <row r="43" spans="2:34" ht="9.75" customHeight="1">
      <c r="B43" s="48">
        <f t="shared" si="25"/>
        <v>40</v>
      </c>
      <c r="C43" s="49">
        <f t="shared" si="17"/>
        <v>0.6981317007977318</v>
      </c>
      <c r="D43" s="58">
        <f t="shared" si="18"/>
        <v>0.6427876096865393</v>
      </c>
      <c r="E43" s="49">
        <f t="shared" si="26"/>
        <v>0.19193250324756517</v>
      </c>
      <c r="F43" s="61">
        <f t="shared" si="19"/>
        <v>0.766044443118978</v>
      </c>
      <c r="G43" s="50">
        <f t="shared" si="27"/>
        <v>0.11574603344648059</v>
      </c>
      <c r="H43" s="61">
        <f t="shared" si="20"/>
        <v>0.8390996311772799</v>
      </c>
      <c r="I43" s="49">
        <f t="shared" si="28"/>
        <v>0.07618646980108458</v>
      </c>
      <c r="J43" s="58">
        <f t="shared" si="21"/>
        <v>1.19175359259421</v>
      </c>
      <c r="K43" s="49">
        <f t="shared" si="29"/>
        <v>0.07618646980108455</v>
      </c>
      <c r="L43" s="49">
        <f t="shared" si="22"/>
        <v>0.8726646259971648</v>
      </c>
      <c r="M43" s="51">
        <f t="shared" si="30"/>
        <v>50</v>
      </c>
      <c r="O43" s="23">
        <f t="shared" si="2"/>
        <v>1.4100000000000004</v>
      </c>
      <c r="P43" s="34">
        <f t="shared" si="3"/>
        <v>0.14921911265538002</v>
      </c>
      <c r="Q43" s="23">
        <f t="shared" si="4"/>
        <v>1.9100000000000004</v>
      </c>
      <c r="R43" s="34">
        <f t="shared" si="5"/>
        <v>0.2810333672477276</v>
      </c>
      <c r="S43" s="23">
        <f t="shared" si="6"/>
        <v>2.820000000000001</v>
      </c>
      <c r="T43" s="34">
        <f t="shared" si="7"/>
        <v>0.45024910831936127</v>
      </c>
      <c r="U43" s="23">
        <f t="shared" si="8"/>
        <v>3.820000000000002</v>
      </c>
      <c r="V43" s="34">
        <f t="shared" si="9"/>
        <v>0.582063362911709</v>
      </c>
      <c r="W43" s="23">
        <f t="shared" si="10"/>
        <v>4.819999999999984</v>
      </c>
      <c r="X43" s="34">
        <f t="shared" si="11"/>
        <v>0.6830470382388482</v>
      </c>
      <c r="Y43" s="23">
        <f t="shared" si="12"/>
        <v>5.819999999999963</v>
      </c>
      <c r="Z43" s="34">
        <f t="shared" si="32"/>
        <v>0.7649229846498857</v>
      </c>
      <c r="AA43" s="23">
        <f t="shared" si="14"/>
        <v>6.819999999999942</v>
      </c>
      <c r="AB43" s="34">
        <f t="shared" si="32"/>
        <v>0.8337843746564751</v>
      </c>
      <c r="AC43" s="23">
        <f t="shared" si="15"/>
        <v>7.81999999999992</v>
      </c>
      <c r="AD43" s="34">
        <f t="shared" si="0"/>
        <v>0.8932067530598435</v>
      </c>
      <c r="AE43" s="23">
        <f t="shared" si="23"/>
        <v>8.819999999999899</v>
      </c>
      <c r="AF43" s="34">
        <f t="shared" si="1"/>
        <v>0.9454685851318148</v>
      </c>
      <c r="AG43" s="23">
        <f t="shared" si="24"/>
        <v>9.819999999999878</v>
      </c>
      <c r="AH43" s="33">
        <f t="shared" si="16"/>
        <v>0.9921114877869442</v>
      </c>
    </row>
    <row r="44" spans="2:34" ht="9.75" customHeight="1">
      <c r="B44" s="52">
        <f t="shared" si="25"/>
        <v>41</v>
      </c>
      <c r="C44" s="53">
        <f t="shared" si="17"/>
        <v>0.7155849933176751</v>
      </c>
      <c r="D44" s="57">
        <f t="shared" si="18"/>
        <v>0.6560590289905073</v>
      </c>
      <c r="E44" s="44">
        <f t="shared" si="26"/>
        <v>0.1830570831677612</v>
      </c>
      <c r="F44" s="60">
        <f t="shared" si="19"/>
        <v>0.754709580222772</v>
      </c>
      <c r="G44" s="47">
        <f t="shared" si="27"/>
        <v>0.12222013707435285</v>
      </c>
      <c r="H44" s="60">
        <f t="shared" si="20"/>
        <v>0.8692867378162267</v>
      </c>
      <c r="I44" s="44">
        <f t="shared" si="28"/>
        <v>0.060836946093408326</v>
      </c>
      <c r="J44" s="57">
        <f t="shared" si="21"/>
        <v>1.1503684072210096</v>
      </c>
      <c r="K44" s="44">
        <f t="shared" si="29"/>
        <v>0.06083694609340836</v>
      </c>
      <c r="L44" s="44">
        <f t="shared" si="22"/>
        <v>0.8552113334772214</v>
      </c>
      <c r="M44" s="54">
        <f t="shared" si="30"/>
        <v>49</v>
      </c>
      <c r="O44" s="23">
        <f t="shared" si="2"/>
        <v>1.4200000000000004</v>
      </c>
      <c r="P44" s="34">
        <f t="shared" si="3"/>
        <v>0.1522883443830566</v>
      </c>
      <c r="Q44" s="23">
        <f t="shared" si="4"/>
        <v>1.9200000000000004</v>
      </c>
      <c r="R44" s="34">
        <f t="shared" si="5"/>
        <v>0.2833012287035497</v>
      </c>
      <c r="S44" s="23">
        <f t="shared" si="6"/>
        <v>2.840000000000001</v>
      </c>
      <c r="T44" s="34">
        <f t="shared" si="7"/>
        <v>0.45331834004703786</v>
      </c>
      <c r="U44" s="23">
        <f t="shared" si="8"/>
        <v>3.840000000000002</v>
      </c>
      <c r="V44" s="34">
        <f t="shared" si="9"/>
        <v>0.584331224367531</v>
      </c>
      <c r="W44" s="23">
        <f t="shared" si="10"/>
        <v>4.839999999999984</v>
      </c>
      <c r="X44" s="34">
        <f t="shared" si="11"/>
        <v>0.684845361644411</v>
      </c>
      <c r="Y44" s="23">
        <f t="shared" si="12"/>
        <v>5.8399999999999626</v>
      </c>
      <c r="Z44" s="34">
        <f t="shared" si="32"/>
        <v>0.7664128471123967</v>
      </c>
      <c r="AA44" s="23">
        <f t="shared" si="14"/>
        <v>6.839999999999941</v>
      </c>
      <c r="AB44" s="34">
        <f t="shared" si="32"/>
        <v>0.8350561017201125</v>
      </c>
      <c r="AC44" s="23">
        <f t="shared" si="15"/>
        <v>7.83999999999992</v>
      </c>
      <c r="AD44" s="34">
        <f t="shared" si="0"/>
        <v>0.894316062684434</v>
      </c>
      <c r="AE44" s="23">
        <f t="shared" si="23"/>
        <v>8.839999999999899</v>
      </c>
      <c r="AF44" s="34">
        <f t="shared" si="1"/>
        <v>0.9464522650130681</v>
      </c>
      <c r="AG44" s="23">
        <f t="shared" si="24"/>
        <v>9.839999999999877</v>
      </c>
      <c r="AH44" s="33">
        <f t="shared" si="16"/>
        <v>0.9929950984313362</v>
      </c>
    </row>
    <row r="45" spans="2:34" ht="9.75" customHeight="1">
      <c r="B45" s="43">
        <f t="shared" si="25"/>
        <v>42</v>
      </c>
      <c r="C45" s="44">
        <f t="shared" si="17"/>
        <v>0.7330382858376184</v>
      </c>
      <c r="D45" s="57">
        <f t="shared" si="18"/>
        <v>0.6691306063588582</v>
      </c>
      <c r="E45" s="44">
        <f t="shared" si="26"/>
        <v>0.17448910482575006</v>
      </c>
      <c r="F45" s="60">
        <f t="shared" si="19"/>
        <v>0.7431448254773942</v>
      </c>
      <c r="G45" s="47">
        <f t="shared" si="27"/>
        <v>0.1289265418564653</v>
      </c>
      <c r="H45" s="60">
        <f t="shared" si="20"/>
        <v>0.9004040442978399</v>
      </c>
      <c r="I45" s="44">
        <f t="shared" si="28"/>
        <v>0.045562562969284785</v>
      </c>
      <c r="J45" s="57">
        <f t="shared" si="21"/>
        <v>1.110612514829193</v>
      </c>
      <c r="K45" s="44">
        <f t="shared" si="29"/>
        <v>0.04556256296928483</v>
      </c>
      <c r="L45" s="44">
        <f t="shared" si="22"/>
        <v>0.8377580409572782</v>
      </c>
      <c r="M45" s="46">
        <f t="shared" si="30"/>
        <v>48</v>
      </c>
      <c r="O45" s="23">
        <f t="shared" si="2"/>
        <v>1.4300000000000004</v>
      </c>
      <c r="P45" s="34">
        <f t="shared" si="3"/>
        <v>0.15533603746506192</v>
      </c>
      <c r="Q45" s="23">
        <f t="shared" si="4"/>
        <v>1.9300000000000004</v>
      </c>
      <c r="R45" s="34">
        <f t="shared" si="5"/>
        <v>0.2855573090077739</v>
      </c>
      <c r="S45" s="23">
        <f t="shared" si="6"/>
        <v>2.860000000000001</v>
      </c>
      <c r="T45" s="34">
        <f t="shared" si="7"/>
        <v>0.45636603312904317</v>
      </c>
      <c r="U45" s="23">
        <f t="shared" si="8"/>
        <v>3.860000000000002</v>
      </c>
      <c r="V45" s="34">
        <f t="shared" si="9"/>
        <v>0.5865873046717552</v>
      </c>
      <c r="W45" s="23">
        <f t="shared" si="10"/>
        <v>4.8599999999999834</v>
      </c>
      <c r="X45" s="34">
        <f t="shared" si="11"/>
        <v>0.6866362692622919</v>
      </c>
      <c r="Y45" s="23">
        <f t="shared" si="12"/>
        <v>5.859999999999962</v>
      </c>
      <c r="Z45" s="34">
        <f t="shared" si="32"/>
        <v>0.7678976160180878</v>
      </c>
      <c r="AA45" s="23">
        <f t="shared" si="14"/>
        <v>6.859999999999941</v>
      </c>
      <c r="AB45" s="34">
        <f t="shared" si="32"/>
        <v>0.8363241157067479</v>
      </c>
      <c r="AC45" s="23">
        <f t="shared" si="15"/>
        <v>7.8599999999999195</v>
      </c>
      <c r="AD45" s="34">
        <f t="shared" si="0"/>
        <v>0.8954225460394034</v>
      </c>
      <c r="AE45" s="23">
        <f t="shared" si="23"/>
        <v>8.859999999999898</v>
      </c>
      <c r="AF45" s="34">
        <f t="shared" si="1"/>
        <v>0.9474337218870458</v>
      </c>
      <c r="AG45" s="23">
        <f t="shared" si="24"/>
        <v>9.859999999999877</v>
      </c>
      <c r="AH45" s="33">
        <f t="shared" si="16"/>
        <v>0.9938769149412058</v>
      </c>
    </row>
    <row r="46" spans="2:34" ht="9.75" customHeight="1">
      <c r="B46" s="43">
        <f t="shared" si="25"/>
        <v>43</v>
      </c>
      <c r="C46" s="44">
        <f t="shared" si="17"/>
        <v>0.7504915783575618</v>
      </c>
      <c r="D46" s="57">
        <f t="shared" si="18"/>
        <v>0.6819983600624985</v>
      </c>
      <c r="E46" s="44">
        <f t="shared" si="26"/>
        <v>0.16621666964947984</v>
      </c>
      <c r="F46" s="60">
        <f t="shared" si="19"/>
        <v>0.7313537016191705</v>
      </c>
      <c r="G46" s="47">
        <f t="shared" si="27"/>
        <v>0.13587253616059866</v>
      </c>
      <c r="H46" s="60">
        <f t="shared" si="20"/>
        <v>0.9325150861376618</v>
      </c>
      <c r="I46" s="44">
        <f t="shared" si="28"/>
        <v>0.030344133488881167</v>
      </c>
      <c r="J46" s="57">
        <f t="shared" si="21"/>
        <v>1.0723687100246824</v>
      </c>
      <c r="K46" s="44">
        <f t="shared" si="29"/>
        <v>0.03034413348888113</v>
      </c>
      <c r="L46" s="44">
        <f t="shared" si="22"/>
        <v>0.8203047484373349</v>
      </c>
      <c r="M46" s="46">
        <f t="shared" si="30"/>
        <v>47</v>
      </c>
      <c r="O46" s="23">
        <f t="shared" si="2"/>
        <v>1.4400000000000004</v>
      </c>
      <c r="P46" s="34">
        <f t="shared" si="3"/>
        <v>0.15836249209524977</v>
      </c>
      <c r="Q46" s="23">
        <f t="shared" si="4"/>
        <v>1.9400000000000004</v>
      </c>
      <c r="R46" s="34">
        <f t="shared" si="5"/>
        <v>0.2878017299302261</v>
      </c>
      <c r="S46" s="23">
        <f t="shared" si="6"/>
        <v>2.8800000000000012</v>
      </c>
      <c r="T46" s="34">
        <f t="shared" si="7"/>
        <v>0.459392487759231</v>
      </c>
      <c r="U46" s="23">
        <f t="shared" si="8"/>
        <v>3.880000000000002</v>
      </c>
      <c r="V46" s="34">
        <f t="shared" si="9"/>
        <v>0.5888317255942075</v>
      </c>
      <c r="W46" s="23">
        <f t="shared" si="10"/>
        <v>4.879999999999983</v>
      </c>
      <c r="X46" s="34">
        <f t="shared" si="11"/>
        <v>0.6884198220027091</v>
      </c>
      <c r="Y46" s="23">
        <f t="shared" si="12"/>
        <v>5.879999999999962</v>
      </c>
      <c r="Z46" s="34">
        <f t="shared" si="32"/>
        <v>0.7693773260761356</v>
      </c>
      <c r="AA46" s="23">
        <f t="shared" si="14"/>
        <v>6.87999999999994</v>
      </c>
      <c r="AB46" s="34">
        <f t="shared" si="32"/>
        <v>0.8375884382355075</v>
      </c>
      <c r="AC46" s="23">
        <f t="shared" si="15"/>
        <v>7.879999999999919</v>
      </c>
      <c r="AD46" s="34">
        <f t="shared" si="0"/>
        <v>0.8965262174895509</v>
      </c>
      <c r="AE46" s="23">
        <f t="shared" si="23"/>
        <v>8.879999999999898</v>
      </c>
      <c r="AF46" s="34">
        <f t="shared" si="1"/>
        <v>0.948412965778596</v>
      </c>
      <c r="AG46" s="23">
        <f t="shared" si="24"/>
        <v>9.879999999999876</v>
      </c>
      <c r="AH46" s="33">
        <f t="shared" si="16"/>
        <v>0.9947569445876226</v>
      </c>
    </row>
    <row r="47" spans="2:34" ht="9.75" customHeight="1">
      <c r="B47" s="43">
        <f t="shared" si="25"/>
        <v>44</v>
      </c>
      <c r="C47" s="44">
        <f t="shared" si="17"/>
        <v>0.767944870877505</v>
      </c>
      <c r="D47" s="57">
        <f t="shared" si="18"/>
        <v>0.6946583704589973</v>
      </c>
      <c r="E47" s="44">
        <f t="shared" si="26"/>
        <v>0.15822872677940183</v>
      </c>
      <c r="F47" s="60">
        <f t="shared" si="19"/>
        <v>0.7193398003386512</v>
      </c>
      <c r="G47" s="47">
        <f t="shared" si="27"/>
        <v>0.14306590996299426</v>
      </c>
      <c r="H47" s="60">
        <f t="shared" si="20"/>
        <v>0.9656887748070739</v>
      </c>
      <c r="I47" s="44">
        <f t="shared" si="28"/>
        <v>0.015162816816407562</v>
      </c>
      <c r="J47" s="57">
        <f t="shared" si="21"/>
        <v>1.0355303137905696</v>
      </c>
      <c r="K47" s="44">
        <f t="shared" si="29"/>
        <v>0.015162816816407547</v>
      </c>
      <c r="L47" s="44">
        <f t="shared" si="22"/>
        <v>0.8028514559173916</v>
      </c>
      <c r="M47" s="46">
        <f t="shared" si="30"/>
        <v>46</v>
      </c>
      <c r="O47" s="26">
        <f t="shared" si="2"/>
        <v>1.4500000000000004</v>
      </c>
      <c r="P47" s="35">
        <f t="shared" si="3"/>
        <v>0.16136800223497502</v>
      </c>
      <c r="Q47" s="26">
        <f t="shared" si="4"/>
        <v>1.9500000000000004</v>
      </c>
      <c r="R47" s="35">
        <f t="shared" si="5"/>
        <v>0.2900346113625181</v>
      </c>
      <c r="S47" s="26">
        <f t="shared" si="6"/>
        <v>2.9000000000000012</v>
      </c>
      <c r="T47" s="35">
        <f t="shared" si="7"/>
        <v>0.46239799789895625</v>
      </c>
      <c r="U47" s="26">
        <f t="shared" si="8"/>
        <v>3.900000000000002</v>
      </c>
      <c r="V47" s="35">
        <f t="shared" si="9"/>
        <v>0.5910646070264994</v>
      </c>
      <c r="W47" s="26">
        <f t="shared" si="10"/>
        <v>4.899999999999983</v>
      </c>
      <c r="X47" s="35">
        <f t="shared" si="11"/>
        <v>0.6901960800285121</v>
      </c>
      <c r="Y47" s="26">
        <f t="shared" si="12"/>
        <v>5.899999999999961</v>
      </c>
      <c r="Z47" s="35">
        <f t="shared" si="32"/>
        <v>0.7708520116421413</v>
      </c>
      <c r="AA47" s="26">
        <f t="shared" si="14"/>
        <v>6.89999999999994</v>
      </c>
      <c r="AB47" s="35">
        <f t="shared" si="32"/>
        <v>0.8388490907372516</v>
      </c>
      <c r="AC47" s="26">
        <f t="shared" si="15"/>
        <v>7.899999999999919</v>
      </c>
      <c r="AD47" s="35">
        <f t="shared" si="0"/>
        <v>0.8976270912904369</v>
      </c>
      <c r="AE47" s="26">
        <f t="shared" si="23"/>
        <v>8.899999999999897</v>
      </c>
      <c r="AF47" s="35">
        <f t="shared" si="1"/>
        <v>0.9493900066449078</v>
      </c>
      <c r="AG47" s="26">
        <f t="shared" si="24"/>
        <v>9.899999999999876</v>
      </c>
      <c r="AH47" s="36">
        <f t="shared" si="16"/>
        <v>0.9956351945975445</v>
      </c>
    </row>
    <row r="48" spans="2:34" ht="9.75" customHeight="1" thickBot="1">
      <c r="B48" s="43">
        <f t="shared" si="25"/>
        <v>45</v>
      </c>
      <c r="C48" s="44">
        <f t="shared" si="17"/>
        <v>0.7853981633974483</v>
      </c>
      <c r="D48" s="59">
        <f t="shared" si="18"/>
        <v>0.7071067811865475</v>
      </c>
      <c r="E48" s="44">
        <f t="shared" si="26"/>
        <v>0.15051499783199063</v>
      </c>
      <c r="F48" s="60">
        <f t="shared" si="19"/>
        <v>0.7071067811865476</v>
      </c>
      <c r="G48" s="55">
        <f t="shared" si="27"/>
        <v>0.15051499783199057</v>
      </c>
      <c r="H48" s="60">
        <f t="shared" si="20"/>
        <v>0.9999999999999999</v>
      </c>
      <c r="I48" s="44">
        <f t="shared" si="28"/>
        <v>4.821637332766436E-17</v>
      </c>
      <c r="J48" s="59">
        <f t="shared" si="21"/>
        <v>1</v>
      </c>
      <c r="K48" s="44">
        <f t="shared" si="29"/>
        <v>0</v>
      </c>
      <c r="L48" s="44">
        <f t="shared" si="22"/>
        <v>0.7853981633974483</v>
      </c>
      <c r="M48" s="46">
        <f t="shared" si="30"/>
        <v>45</v>
      </c>
      <c r="O48" s="23">
        <f t="shared" si="2"/>
        <v>1.4600000000000004</v>
      </c>
      <c r="P48" s="34">
        <f t="shared" si="3"/>
        <v>0.16435285578443723</v>
      </c>
      <c r="Q48" s="23">
        <f t="shared" si="4"/>
        <v>1.9600000000000004</v>
      </c>
      <c r="R48" s="34">
        <f t="shared" si="5"/>
        <v>0.29225607135647613</v>
      </c>
      <c r="S48" s="23">
        <f t="shared" si="6"/>
        <v>2.9200000000000013</v>
      </c>
      <c r="T48" s="34">
        <f t="shared" si="7"/>
        <v>0.46538285144841846</v>
      </c>
      <c r="U48" s="23">
        <f t="shared" si="8"/>
        <v>3.920000000000002</v>
      </c>
      <c r="V48" s="34">
        <f t="shared" si="9"/>
        <v>0.5932860670204575</v>
      </c>
      <c r="W48" s="23">
        <f t="shared" si="10"/>
        <v>4.919999999999982</v>
      </c>
      <c r="X48" s="34">
        <f t="shared" si="11"/>
        <v>0.6919651027673588</v>
      </c>
      <c r="Y48" s="23">
        <f t="shared" si="12"/>
        <v>5.919999999999961</v>
      </c>
      <c r="Z48" s="34">
        <f t="shared" si="32"/>
        <v>0.7723217067229169</v>
      </c>
      <c r="AA48" s="23">
        <f t="shared" si="14"/>
        <v>6.9199999999999395</v>
      </c>
      <c r="AB48" s="34">
        <f t="shared" si="32"/>
        <v>0.840106094456754</v>
      </c>
      <c r="AC48" s="23">
        <f t="shared" si="15"/>
        <v>7.919999999999918</v>
      </c>
      <c r="AD48" s="34">
        <f t="shared" si="0"/>
        <v>0.898725181589489</v>
      </c>
      <c r="AE48" s="23">
        <f t="shared" si="23"/>
        <v>8.919999999999897</v>
      </c>
      <c r="AF48" s="34">
        <f t="shared" si="1"/>
        <v>0.9503648543761181</v>
      </c>
      <c r="AG48" s="23">
        <f t="shared" si="24"/>
        <v>9.919999999999876</v>
      </c>
      <c r="AH48" s="33">
        <f t="shared" si="16"/>
        <v>0.9965116721541732</v>
      </c>
    </row>
    <row r="49" spans="2:34" ht="10.5" customHeight="1" thickBot="1">
      <c r="B49" s="4" t="s">
        <v>0</v>
      </c>
      <c r="C49" s="5" t="s">
        <v>1</v>
      </c>
      <c r="D49" s="5" t="s">
        <v>3</v>
      </c>
      <c r="E49" s="5" t="s">
        <v>8</v>
      </c>
      <c r="F49" s="5" t="s">
        <v>2</v>
      </c>
      <c r="G49" s="5" t="s">
        <v>7</v>
      </c>
      <c r="H49" s="5" t="s">
        <v>5</v>
      </c>
      <c r="I49" s="5" t="s">
        <v>10</v>
      </c>
      <c r="J49" s="5" t="s">
        <v>4</v>
      </c>
      <c r="K49" s="5" t="s">
        <v>9</v>
      </c>
      <c r="L49" s="5" t="s">
        <v>1</v>
      </c>
      <c r="M49" s="7" t="s">
        <v>0</v>
      </c>
      <c r="O49" s="23">
        <f t="shared" si="2"/>
        <v>1.4700000000000004</v>
      </c>
      <c r="P49" s="34">
        <f t="shared" si="3"/>
        <v>0.16731733474817623</v>
      </c>
      <c r="Q49" s="23">
        <f t="shared" si="4"/>
        <v>1.9700000000000004</v>
      </c>
      <c r="R49" s="34">
        <f t="shared" si="5"/>
        <v>0.294466226161593</v>
      </c>
      <c r="S49" s="23">
        <f t="shared" si="6"/>
        <v>2.9400000000000013</v>
      </c>
      <c r="T49" s="34">
        <f t="shared" si="7"/>
        <v>0.4683473304121575</v>
      </c>
      <c r="U49" s="23">
        <f t="shared" si="8"/>
        <v>3.940000000000002</v>
      </c>
      <c r="V49" s="34">
        <f t="shared" si="9"/>
        <v>0.5954962218255744</v>
      </c>
      <c r="W49" s="23">
        <f t="shared" si="10"/>
        <v>4.939999999999982</v>
      </c>
      <c r="X49" s="34">
        <f t="shared" si="11"/>
        <v>0.6937269489236453</v>
      </c>
      <c r="Y49" s="23">
        <f t="shared" si="12"/>
        <v>5.93999999999996</v>
      </c>
      <c r="Z49" s="34">
        <f t="shared" si="32"/>
        <v>0.7737864449811906</v>
      </c>
      <c r="AA49" s="23">
        <f t="shared" si="14"/>
        <v>6.939999999999939</v>
      </c>
      <c r="AB49" s="34">
        <f t="shared" si="32"/>
        <v>0.8413594704548512</v>
      </c>
      <c r="AC49" s="23">
        <f t="shared" si="15"/>
        <v>7.939999999999918</v>
      </c>
      <c r="AD49" s="34">
        <f t="shared" si="0"/>
        <v>0.8998205024270918</v>
      </c>
      <c r="AE49" s="23">
        <f t="shared" si="23"/>
        <v>8.939999999999896</v>
      </c>
      <c r="AF49" s="34">
        <f t="shared" si="1"/>
        <v>0.9513375187959127</v>
      </c>
      <c r="AG49" s="23">
        <f t="shared" si="24"/>
        <v>9.939999999999875</v>
      </c>
      <c r="AH49" s="33">
        <f t="shared" si="16"/>
        <v>0.9973863843973079</v>
      </c>
    </row>
    <row r="50" spans="15:34" ht="9.75" customHeight="1">
      <c r="O50" s="23">
        <f t="shared" si="2"/>
        <v>1.4800000000000004</v>
      </c>
      <c r="P50" s="34">
        <f t="shared" si="3"/>
        <v>0.17026171539495752</v>
      </c>
      <c r="Q50" s="23">
        <f t="shared" si="4"/>
        <v>1.9800000000000004</v>
      </c>
      <c r="R50" s="34">
        <f t="shared" si="5"/>
        <v>0.2966651902615312</v>
      </c>
      <c r="S50" s="23">
        <f t="shared" si="6"/>
        <v>2.9600000000000013</v>
      </c>
      <c r="T50" s="34">
        <f t="shared" si="7"/>
        <v>0.4712917110589388</v>
      </c>
      <c r="U50" s="23">
        <f t="shared" si="8"/>
        <v>3.960000000000002</v>
      </c>
      <c r="V50" s="34">
        <f t="shared" si="9"/>
        <v>0.5976951859255125</v>
      </c>
      <c r="W50" s="23">
        <f t="shared" si="10"/>
        <v>4.959999999999981</v>
      </c>
      <c r="X50" s="34">
        <f t="shared" si="11"/>
        <v>0.6954816764901959</v>
      </c>
      <c r="Y50" s="23">
        <f t="shared" si="12"/>
        <v>5.95999999999996</v>
      </c>
      <c r="Z50" s="34">
        <f t="shared" si="32"/>
        <v>0.7752462597402335</v>
      </c>
      <c r="AA50" s="23">
        <f t="shared" si="14"/>
        <v>6.959999999999939</v>
      </c>
      <c r="AB50" s="34">
        <f t="shared" si="32"/>
        <v>0.8426092396105583</v>
      </c>
      <c r="AC50" s="23">
        <f t="shared" si="15"/>
        <v>7.959999999999917</v>
      </c>
      <c r="AD50" s="34">
        <f t="shared" si="0"/>
        <v>0.9009130677376646</v>
      </c>
      <c r="AE50" s="23">
        <f t="shared" si="23"/>
        <v>8.959999999999896</v>
      </c>
      <c r="AF50" s="34">
        <f t="shared" si="1"/>
        <v>0.9523080096621201</v>
      </c>
      <c r="AG50" s="23">
        <f t="shared" si="24"/>
        <v>9.959999999999875</v>
      </c>
      <c r="AH50" s="33">
        <f t="shared" si="16"/>
        <v>0.9982593384236933</v>
      </c>
    </row>
    <row r="51" spans="15:34" ht="9.75" customHeight="1">
      <c r="O51" s="23">
        <f t="shared" si="2"/>
        <v>1.4900000000000004</v>
      </c>
      <c r="P51" s="34">
        <f t="shared" si="3"/>
        <v>0.17318626841227416</v>
      </c>
      <c r="Q51" s="23">
        <f t="shared" si="4"/>
        <v>1.9900000000000004</v>
      </c>
      <c r="R51" s="34">
        <f t="shared" si="5"/>
        <v>0.29885307640970676</v>
      </c>
      <c r="S51" s="23">
        <f t="shared" si="6"/>
        <v>2.9800000000000013</v>
      </c>
      <c r="T51" s="34">
        <f t="shared" si="7"/>
        <v>0.47421626407625544</v>
      </c>
      <c r="U51" s="23">
        <f t="shared" si="8"/>
        <v>3.980000000000002</v>
      </c>
      <c r="V51" s="34">
        <f t="shared" si="9"/>
        <v>0.5998830720736881</v>
      </c>
      <c r="W51" s="23">
        <f t="shared" si="10"/>
        <v>4.979999999999981</v>
      </c>
      <c r="X51" s="34">
        <f t="shared" si="11"/>
        <v>0.6972293427597158</v>
      </c>
      <c r="Y51" s="23">
        <f t="shared" si="12"/>
        <v>5.97999999999996</v>
      </c>
      <c r="Z51" s="34">
        <f aca="true" t="shared" si="33" ref="Z51:AB52">LOG(Y51)</f>
        <v>0.7767011839884079</v>
      </c>
      <c r="AA51" s="23">
        <f t="shared" si="14"/>
        <v>6.979999999999938</v>
      </c>
      <c r="AB51" s="34">
        <f t="shared" si="33"/>
        <v>0.8438554226231573</v>
      </c>
      <c r="AC51" s="23">
        <f t="shared" si="15"/>
        <v>7.979999999999917</v>
      </c>
      <c r="AD51" s="34">
        <f t="shared" si="0"/>
        <v>0.9020028913507249</v>
      </c>
      <c r="AE51" s="23">
        <f t="shared" si="23"/>
        <v>8.979999999999896</v>
      </c>
      <c r="AF51" s="34">
        <f t="shared" si="1"/>
        <v>0.9532763366672993</v>
      </c>
      <c r="AG51" s="23">
        <f t="shared" si="24"/>
        <v>9.979999999999874</v>
      </c>
      <c r="AH51" s="33">
        <f t="shared" si="16"/>
        <v>0.9991305412873657</v>
      </c>
    </row>
    <row r="52" spans="15:34" ht="9.75" customHeight="1">
      <c r="O52" s="26">
        <f t="shared" si="2"/>
        <v>1.5000000000000004</v>
      </c>
      <c r="P52" s="35">
        <f t="shared" si="3"/>
        <v>0.17609125905568138</v>
      </c>
      <c r="Q52" s="26">
        <f t="shared" si="4"/>
        <v>2.0000000000000004</v>
      </c>
      <c r="R52" s="35">
        <f t="shared" si="5"/>
        <v>0.3010299956639813</v>
      </c>
      <c r="S52" s="26">
        <f t="shared" si="6"/>
        <v>3.0000000000000013</v>
      </c>
      <c r="T52" s="35">
        <f t="shared" si="7"/>
        <v>0.47712125471966266</v>
      </c>
      <c r="U52" s="26">
        <f t="shared" si="8"/>
        <v>4.000000000000002</v>
      </c>
      <c r="V52" s="35">
        <f t="shared" si="9"/>
        <v>0.6020599913279626</v>
      </c>
      <c r="W52" s="26">
        <f t="shared" si="10"/>
        <v>4.9999999999999805</v>
      </c>
      <c r="X52" s="35">
        <f t="shared" si="11"/>
        <v>0.6989700043360171</v>
      </c>
      <c r="Y52" s="26">
        <f t="shared" si="12"/>
        <v>5.999999999999959</v>
      </c>
      <c r="Z52" s="35">
        <f t="shared" si="33"/>
        <v>0.7781512503836406</v>
      </c>
      <c r="AA52" s="26">
        <f t="shared" si="14"/>
        <v>6.999999999999938</v>
      </c>
      <c r="AB52" s="35">
        <f t="shared" si="33"/>
        <v>0.8450980400142529</v>
      </c>
      <c r="AC52" s="26">
        <f t="shared" si="15"/>
        <v>7.9999999999999165</v>
      </c>
      <c r="AD52" s="35">
        <f t="shared" si="0"/>
        <v>0.9030899869919391</v>
      </c>
      <c r="AE52" s="26">
        <f t="shared" si="23"/>
        <v>8.999999999999895</v>
      </c>
      <c r="AF52" s="35">
        <f t="shared" si="1"/>
        <v>0.9542425094393198</v>
      </c>
      <c r="AG52" s="26">
        <f t="shared" si="24"/>
        <v>9.999999999999874</v>
      </c>
      <c r="AH52" s="36">
        <f t="shared" si="16"/>
        <v>0.9999999999999946</v>
      </c>
    </row>
    <row r="53" spans="15:34" ht="12.75">
      <c r="O53" s="24"/>
      <c r="P53" s="18"/>
      <c r="Q53" s="24"/>
      <c r="R53" s="18"/>
      <c r="S53" s="24"/>
      <c r="T53" s="18"/>
      <c r="U53" s="24"/>
      <c r="V53" s="18"/>
      <c r="W53" s="24"/>
      <c r="X53" s="18"/>
      <c r="Y53" s="24"/>
      <c r="Z53" s="18"/>
      <c r="AA53" s="24"/>
      <c r="AB53" s="18"/>
      <c r="AC53" s="24"/>
      <c r="AD53" s="18"/>
      <c r="AE53" s="24"/>
      <c r="AF53" s="18"/>
      <c r="AG53" s="24"/>
      <c r="AH53" s="18"/>
    </row>
    <row r="54" spans="15:34" ht="12.75">
      <c r="O54" s="24"/>
      <c r="P54" s="18"/>
      <c r="Q54" s="24"/>
      <c r="R54" s="18"/>
      <c r="S54" s="24"/>
      <c r="T54" s="18"/>
      <c r="U54" s="24"/>
      <c r="V54" s="18"/>
      <c r="W54" s="24"/>
      <c r="X54" s="18"/>
      <c r="Y54" s="24"/>
      <c r="Z54" s="18"/>
      <c r="AA54" s="24"/>
      <c r="AB54" s="18"/>
      <c r="AC54" s="24"/>
      <c r="AD54" s="18"/>
      <c r="AE54" s="24"/>
      <c r="AF54" s="18"/>
      <c r="AG54" s="24"/>
      <c r="AH54" s="18"/>
    </row>
    <row r="55" spans="15:34" ht="12.75">
      <c r="O55" s="24"/>
      <c r="P55" s="18"/>
      <c r="Q55" s="24"/>
      <c r="R55" s="18"/>
      <c r="S55" s="24"/>
      <c r="T55" s="18"/>
      <c r="U55" s="24"/>
      <c r="V55" s="18"/>
      <c r="W55" s="24"/>
      <c r="X55" s="18"/>
      <c r="Y55" s="24"/>
      <c r="Z55" s="18"/>
      <c r="AA55" s="24"/>
      <c r="AB55" s="18"/>
      <c r="AC55" s="24"/>
      <c r="AD55" s="18"/>
      <c r="AE55" s="24"/>
      <c r="AF55" s="18"/>
      <c r="AG55" s="24"/>
      <c r="AH55" s="18"/>
    </row>
    <row r="56" spans="15:34" ht="12.75">
      <c r="O56" s="24"/>
      <c r="P56" s="18"/>
      <c r="Q56" s="24"/>
      <c r="R56" s="18"/>
      <c r="S56" s="24"/>
      <c r="T56" s="18"/>
      <c r="U56" s="24"/>
      <c r="V56" s="18"/>
      <c r="W56" s="24"/>
      <c r="X56" s="18"/>
      <c r="Y56" s="24"/>
      <c r="Z56" s="18"/>
      <c r="AA56" s="24"/>
      <c r="AB56" s="18"/>
      <c r="AC56" s="24"/>
      <c r="AD56" s="18"/>
      <c r="AE56" s="24"/>
      <c r="AF56" s="18"/>
      <c r="AG56" s="24"/>
      <c r="AH56" s="18"/>
    </row>
    <row r="57" spans="15:34" ht="12.75">
      <c r="O57" s="24"/>
      <c r="P57" s="18"/>
      <c r="Q57" s="24"/>
      <c r="R57" s="18"/>
      <c r="S57" s="24"/>
      <c r="T57" s="18"/>
      <c r="U57" s="24"/>
      <c r="V57" s="18"/>
      <c r="W57" s="24"/>
      <c r="X57" s="18"/>
      <c r="Y57" s="24"/>
      <c r="Z57" s="18"/>
      <c r="AA57" s="24"/>
      <c r="AB57" s="18"/>
      <c r="AC57" s="24"/>
      <c r="AD57" s="18"/>
      <c r="AE57" s="24"/>
      <c r="AF57" s="18"/>
      <c r="AG57" s="24"/>
      <c r="AH57" s="18"/>
    </row>
    <row r="58" spans="15:34" ht="12.75">
      <c r="O58" s="24"/>
      <c r="P58" s="18"/>
      <c r="Q58" s="24"/>
      <c r="R58" s="18"/>
      <c r="S58" s="24"/>
      <c r="T58" s="18"/>
      <c r="U58" s="24"/>
      <c r="V58" s="18"/>
      <c r="W58" s="24"/>
      <c r="X58" s="18"/>
      <c r="Y58" s="24"/>
      <c r="Z58" s="18"/>
      <c r="AA58" s="24"/>
      <c r="AB58" s="18"/>
      <c r="AC58" s="24"/>
      <c r="AD58" s="18"/>
      <c r="AE58" s="24"/>
      <c r="AF58" s="18"/>
      <c r="AG58" s="24"/>
      <c r="AH58" s="18"/>
    </row>
    <row r="59" spans="15:34" ht="12.75">
      <c r="O59" s="24"/>
      <c r="P59" s="18"/>
      <c r="Q59" s="24"/>
      <c r="R59" s="18"/>
      <c r="S59" s="24"/>
      <c r="T59" s="18"/>
      <c r="U59" s="24"/>
      <c r="V59" s="18"/>
      <c r="W59" s="24"/>
      <c r="X59" s="18"/>
      <c r="Y59" s="24"/>
      <c r="Z59" s="18"/>
      <c r="AA59" s="24"/>
      <c r="AB59" s="18"/>
      <c r="AC59" s="24"/>
      <c r="AD59" s="18"/>
      <c r="AE59" s="24"/>
      <c r="AF59" s="18"/>
      <c r="AG59" s="24"/>
      <c r="AH59" s="18"/>
    </row>
    <row r="60" spans="15:34" ht="12.75">
      <c r="O60" s="24"/>
      <c r="P60" s="18"/>
      <c r="Q60" s="24"/>
      <c r="R60" s="18"/>
      <c r="S60" s="24"/>
      <c r="T60" s="18"/>
      <c r="U60" s="24"/>
      <c r="V60" s="18"/>
      <c r="W60" s="24"/>
      <c r="X60" s="18"/>
      <c r="Y60" s="24"/>
      <c r="Z60" s="18"/>
      <c r="AA60" s="24"/>
      <c r="AB60" s="18"/>
      <c r="AC60" s="24"/>
      <c r="AD60" s="18"/>
      <c r="AE60" s="24"/>
      <c r="AF60" s="18"/>
      <c r="AG60" s="24"/>
      <c r="AH60" s="18"/>
    </row>
    <row r="61" spans="15:34" ht="12.75">
      <c r="O61" s="24"/>
      <c r="P61" s="18"/>
      <c r="Q61" s="24"/>
      <c r="R61" s="18"/>
      <c r="S61" s="24"/>
      <c r="T61" s="18"/>
      <c r="U61" s="24"/>
      <c r="V61" s="18"/>
      <c r="W61" s="24"/>
      <c r="X61" s="18"/>
      <c r="Y61" s="24"/>
      <c r="Z61" s="18"/>
      <c r="AA61" s="24"/>
      <c r="AB61" s="18"/>
      <c r="AC61" s="24"/>
      <c r="AD61" s="18"/>
      <c r="AE61" s="24"/>
      <c r="AF61" s="18"/>
      <c r="AG61" s="24"/>
      <c r="AH61" s="18"/>
    </row>
    <row r="62" spans="15:34" ht="12.75">
      <c r="O62" s="24"/>
      <c r="P62" s="18"/>
      <c r="Q62" s="24"/>
      <c r="R62" s="18"/>
      <c r="S62" s="24"/>
      <c r="T62" s="18"/>
      <c r="U62" s="24"/>
      <c r="V62" s="18"/>
      <c r="W62" s="24"/>
      <c r="X62" s="18"/>
      <c r="Y62" s="24"/>
      <c r="Z62" s="18"/>
      <c r="AA62" s="24"/>
      <c r="AB62" s="18"/>
      <c r="AC62" s="24"/>
      <c r="AD62" s="18"/>
      <c r="AE62" s="24"/>
      <c r="AF62" s="18"/>
      <c r="AG62" s="24"/>
      <c r="AH62" s="18"/>
    </row>
    <row r="63" spans="15:34" ht="12.75">
      <c r="O63" s="24"/>
      <c r="P63" s="18"/>
      <c r="Q63" s="24"/>
      <c r="R63" s="18"/>
      <c r="S63" s="24"/>
      <c r="T63" s="18"/>
      <c r="U63" s="24"/>
      <c r="V63" s="18"/>
      <c r="W63" s="24"/>
      <c r="X63" s="18"/>
      <c r="Y63" s="24"/>
      <c r="Z63" s="18"/>
      <c r="AA63" s="24"/>
      <c r="AB63" s="18"/>
      <c r="AC63" s="24"/>
      <c r="AD63" s="18"/>
      <c r="AE63" s="24"/>
      <c r="AF63" s="18"/>
      <c r="AG63" s="24"/>
      <c r="AH63" s="18"/>
    </row>
    <row r="64" spans="15:34" ht="12.75">
      <c r="O64" s="24"/>
      <c r="P64" s="18"/>
      <c r="Q64" s="24"/>
      <c r="R64" s="18"/>
      <c r="S64" s="24"/>
      <c r="T64" s="18"/>
      <c r="U64" s="24"/>
      <c r="V64" s="18"/>
      <c r="W64" s="24"/>
      <c r="X64" s="18"/>
      <c r="Y64" s="24"/>
      <c r="Z64" s="18"/>
      <c r="AA64" s="24"/>
      <c r="AB64" s="18"/>
      <c r="AC64" s="24"/>
      <c r="AD64" s="18"/>
      <c r="AE64" s="24"/>
      <c r="AF64" s="18"/>
      <c r="AG64" s="24"/>
      <c r="AH64" s="18"/>
    </row>
    <row r="65" spans="15:34" ht="12.75">
      <c r="O65" s="24"/>
      <c r="P65" s="18"/>
      <c r="Q65" s="24"/>
      <c r="R65" s="18"/>
      <c r="S65" s="24"/>
      <c r="T65" s="18"/>
      <c r="U65" s="24"/>
      <c r="V65" s="18"/>
      <c r="W65" s="24"/>
      <c r="X65" s="18"/>
      <c r="Y65" s="24"/>
      <c r="Z65" s="18"/>
      <c r="AA65" s="24"/>
      <c r="AB65" s="18"/>
      <c r="AC65" s="24"/>
      <c r="AD65" s="18"/>
      <c r="AE65" s="24"/>
      <c r="AF65" s="18"/>
      <c r="AG65" s="24"/>
      <c r="AH65" s="18"/>
    </row>
    <row r="66" spans="15:34" ht="12.75">
      <c r="O66" s="24"/>
      <c r="P66" s="18"/>
      <c r="Q66" s="24"/>
      <c r="R66" s="18"/>
      <c r="S66" s="24"/>
      <c r="T66" s="18"/>
      <c r="U66" s="24"/>
      <c r="V66" s="18"/>
      <c r="W66" s="24"/>
      <c r="X66" s="18"/>
      <c r="Y66" s="24"/>
      <c r="Z66" s="18"/>
      <c r="AA66" s="24"/>
      <c r="AB66" s="18"/>
      <c r="AC66" s="24"/>
      <c r="AD66" s="18"/>
      <c r="AE66" s="24"/>
      <c r="AF66" s="18"/>
      <c r="AG66" s="24"/>
      <c r="AH66" s="18"/>
    </row>
    <row r="67" spans="15:34" ht="12.75">
      <c r="O67" s="24"/>
      <c r="P67" s="18"/>
      <c r="Q67" s="24"/>
      <c r="R67" s="18"/>
      <c r="S67" s="24"/>
      <c r="T67" s="18"/>
      <c r="U67" s="24"/>
      <c r="V67" s="18"/>
      <c r="W67" s="24"/>
      <c r="X67" s="18"/>
      <c r="Y67" s="24"/>
      <c r="Z67" s="18"/>
      <c r="AA67" s="24"/>
      <c r="AB67" s="18"/>
      <c r="AC67" s="24"/>
      <c r="AD67" s="18"/>
      <c r="AE67" s="24"/>
      <c r="AF67" s="18"/>
      <c r="AG67" s="24"/>
      <c r="AH67" s="18"/>
    </row>
    <row r="68" spans="15:34" ht="12.75">
      <c r="O68" s="24"/>
      <c r="P68" s="18"/>
      <c r="Q68" s="24"/>
      <c r="R68" s="18"/>
      <c r="S68" s="24"/>
      <c r="T68" s="18"/>
      <c r="U68" s="24"/>
      <c r="V68" s="18"/>
      <c r="W68" s="24"/>
      <c r="X68" s="18"/>
      <c r="Y68" s="24"/>
      <c r="Z68" s="18"/>
      <c r="AA68" s="24"/>
      <c r="AB68" s="18"/>
      <c r="AC68" s="24"/>
      <c r="AD68" s="18"/>
      <c r="AE68" s="24"/>
      <c r="AF68" s="18"/>
      <c r="AG68" s="24"/>
      <c r="AH68" s="18"/>
    </row>
    <row r="69" spans="15:34" ht="12.75">
      <c r="O69" s="24"/>
      <c r="P69" s="18"/>
      <c r="Q69" s="24"/>
      <c r="R69" s="18"/>
      <c r="S69" s="24"/>
      <c r="T69" s="18"/>
      <c r="U69" s="24"/>
      <c r="V69" s="18"/>
      <c r="W69" s="24"/>
      <c r="X69" s="18"/>
      <c r="Y69" s="24"/>
      <c r="Z69" s="18"/>
      <c r="AA69" s="24"/>
      <c r="AB69" s="18"/>
      <c r="AC69" s="24"/>
      <c r="AD69" s="18"/>
      <c r="AE69" s="24"/>
      <c r="AF69" s="18"/>
      <c r="AG69" s="24"/>
      <c r="AH69" s="18"/>
    </row>
    <row r="70" spans="15:34" ht="12.75">
      <c r="O70" s="24"/>
      <c r="P70" s="18"/>
      <c r="Q70" s="24"/>
      <c r="R70" s="18"/>
      <c r="S70" s="24"/>
      <c r="T70" s="18"/>
      <c r="U70" s="24"/>
      <c r="V70" s="18"/>
      <c r="W70" s="24"/>
      <c r="X70" s="18"/>
      <c r="Y70" s="24"/>
      <c r="Z70" s="18"/>
      <c r="AA70" s="24"/>
      <c r="AB70" s="18"/>
      <c r="AC70" s="24"/>
      <c r="AD70" s="18"/>
      <c r="AE70" s="24"/>
      <c r="AF70" s="18"/>
      <c r="AG70" s="24"/>
      <c r="AH70" s="18"/>
    </row>
    <row r="71" spans="15:34" ht="12.75">
      <c r="O71" s="24"/>
      <c r="P71" s="18"/>
      <c r="Q71" s="24"/>
      <c r="R71" s="18"/>
      <c r="S71" s="24"/>
      <c r="T71" s="18"/>
      <c r="U71" s="24"/>
      <c r="V71" s="18"/>
      <c r="W71" s="24"/>
      <c r="X71" s="18"/>
      <c r="Y71" s="24"/>
      <c r="Z71" s="18"/>
      <c r="AA71" s="24"/>
      <c r="AB71" s="18"/>
      <c r="AC71" s="24"/>
      <c r="AD71" s="18"/>
      <c r="AE71" s="24"/>
      <c r="AF71" s="18"/>
      <c r="AG71" s="24"/>
      <c r="AH71" s="18"/>
    </row>
    <row r="72" spans="15:34" ht="12.75">
      <c r="O72" s="24"/>
      <c r="P72" s="18"/>
      <c r="Q72" s="24"/>
      <c r="R72" s="18"/>
      <c r="S72" s="24"/>
      <c r="T72" s="18"/>
      <c r="U72" s="24"/>
      <c r="V72" s="18"/>
      <c r="W72" s="24"/>
      <c r="X72" s="18"/>
      <c r="Y72" s="24"/>
      <c r="Z72" s="18"/>
      <c r="AA72" s="24"/>
      <c r="AB72" s="18"/>
      <c r="AC72" s="24"/>
      <c r="AD72" s="18"/>
      <c r="AE72" s="24"/>
      <c r="AF72" s="18"/>
      <c r="AG72" s="24"/>
      <c r="AH72" s="18"/>
    </row>
    <row r="73" spans="15:34" ht="12.75">
      <c r="O73" s="24"/>
      <c r="P73" s="18"/>
      <c r="Q73" s="24"/>
      <c r="R73" s="18"/>
      <c r="S73" s="24"/>
      <c r="T73" s="18"/>
      <c r="U73" s="24"/>
      <c r="V73" s="18"/>
      <c r="W73" s="24"/>
      <c r="X73" s="18"/>
      <c r="Y73" s="24"/>
      <c r="Z73" s="18"/>
      <c r="AA73" s="24"/>
      <c r="AB73" s="18"/>
      <c r="AC73" s="24"/>
      <c r="AD73" s="18"/>
      <c r="AE73" s="24"/>
      <c r="AF73" s="18"/>
      <c r="AG73" s="24"/>
      <c r="AH73" s="18"/>
    </row>
    <row r="74" spans="15:34" ht="12.75">
      <c r="O74" s="24"/>
      <c r="P74" s="18"/>
      <c r="Q74" s="24"/>
      <c r="R74" s="18"/>
      <c r="S74" s="24"/>
      <c r="T74" s="18"/>
      <c r="U74" s="24"/>
      <c r="V74" s="18"/>
      <c r="W74" s="24"/>
      <c r="X74" s="18"/>
      <c r="Y74" s="24"/>
      <c r="Z74" s="18"/>
      <c r="AA74" s="24"/>
      <c r="AB74" s="18"/>
      <c r="AC74" s="24"/>
      <c r="AD74" s="18"/>
      <c r="AE74" s="24"/>
      <c r="AF74" s="18"/>
      <c r="AG74" s="24"/>
      <c r="AH74" s="18"/>
    </row>
    <row r="75" spans="15:34" ht="12.75">
      <c r="O75" s="24"/>
      <c r="P75" s="18"/>
      <c r="Q75" s="24"/>
      <c r="R75" s="18"/>
      <c r="S75" s="24"/>
      <c r="T75" s="18"/>
      <c r="U75" s="24"/>
      <c r="V75" s="18"/>
      <c r="W75" s="24"/>
      <c r="X75" s="18"/>
      <c r="Y75" s="24"/>
      <c r="Z75" s="18"/>
      <c r="AA75" s="24"/>
      <c r="AB75" s="18"/>
      <c r="AC75" s="24"/>
      <c r="AD75" s="18"/>
      <c r="AE75" s="24"/>
      <c r="AF75" s="18"/>
      <c r="AG75" s="24"/>
      <c r="AH75" s="18"/>
    </row>
    <row r="76" spans="15:34" ht="12.75">
      <c r="O76" s="24"/>
      <c r="P76" s="18"/>
      <c r="Q76" s="24"/>
      <c r="R76" s="18"/>
      <c r="S76" s="24"/>
      <c r="T76" s="18"/>
      <c r="U76" s="24"/>
      <c r="V76" s="18"/>
      <c r="W76" s="24"/>
      <c r="X76" s="18"/>
      <c r="Y76" s="24"/>
      <c r="Z76" s="18"/>
      <c r="AA76" s="24"/>
      <c r="AB76" s="18"/>
      <c r="AC76" s="24"/>
      <c r="AD76" s="18"/>
      <c r="AE76" s="24"/>
      <c r="AF76" s="18"/>
      <c r="AG76" s="24"/>
      <c r="AH76" s="18"/>
    </row>
    <row r="77" spans="15:34" ht="12.75">
      <c r="O77" s="24"/>
      <c r="P77" s="18"/>
      <c r="Q77" s="24"/>
      <c r="R77" s="18"/>
      <c r="S77" s="24"/>
      <c r="T77" s="18"/>
      <c r="U77" s="24"/>
      <c r="V77" s="18"/>
      <c r="W77" s="24"/>
      <c r="X77" s="18"/>
      <c r="Y77" s="24"/>
      <c r="Z77" s="18"/>
      <c r="AA77" s="24"/>
      <c r="AB77" s="18"/>
      <c r="AC77" s="24"/>
      <c r="AD77" s="18"/>
      <c r="AE77" s="24"/>
      <c r="AF77" s="18"/>
      <c r="AG77" s="24"/>
      <c r="AH77" s="18"/>
    </row>
    <row r="78" spans="15:34" ht="12.75">
      <c r="O78" s="24"/>
      <c r="P78" s="18"/>
      <c r="Q78" s="24"/>
      <c r="R78" s="18"/>
      <c r="S78" s="24"/>
      <c r="T78" s="18"/>
      <c r="U78" s="24"/>
      <c r="V78" s="18"/>
      <c r="W78" s="24"/>
      <c r="X78" s="18"/>
      <c r="Y78" s="24"/>
      <c r="Z78" s="18"/>
      <c r="AA78" s="24"/>
      <c r="AB78" s="18"/>
      <c r="AC78" s="24"/>
      <c r="AD78" s="18"/>
      <c r="AE78" s="24"/>
      <c r="AF78" s="18"/>
      <c r="AG78" s="24"/>
      <c r="AH78" s="18"/>
    </row>
    <row r="79" spans="15:34" ht="12.75">
      <c r="O79" s="24"/>
      <c r="P79" s="18"/>
      <c r="Q79" s="24"/>
      <c r="R79" s="18"/>
      <c r="S79" s="24"/>
      <c r="T79" s="18"/>
      <c r="U79" s="24"/>
      <c r="V79" s="18"/>
      <c r="W79" s="24"/>
      <c r="X79" s="18"/>
      <c r="Y79" s="24"/>
      <c r="Z79" s="18"/>
      <c r="AA79" s="24"/>
      <c r="AB79" s="18"/>
      <c r="AC79" s="24"/>
      <c r="AD79" s="18"/>
      <c r="AE79" s="24"/>
      <c r="AF79" s="18"/>
      <c r="AG79" s="24"/>
      <c r="AH79" s="18"/>
    </row>
    <row r="80" spans="15:34" ht="12.75">
      <c r="O80" s="24"/>
      <c r="P80" s="18"/>
      <c r="Q80" s="24"/>
      <c r="R80" s="18"/>
      <c r="S80" s="24"/>
      <c r="T80" s="18"/>
      <c r="U80" s="24"/>
      <c r="V80" s="18"/>
      <c r="W80" s="24"/>
      <c r="X80" s="18"/>
      <c r="Y80" s="24"/>
      <c r="Z80" s="18"/>
      <c r="AA80" s="24"/>
      <c r="AB80" s="18"/>
      <c r="AC80" s="24"/>
      <c r="AD80" s="18"/>
      <c r="AE80" s="24"/>
      <c r="AF80" s="18"/>
      <c r="AG80" s="24"/>
      <c r="AH80" s="18"/>
    </row>
    <row r="81" spans="15:34" ht="12.75">
      <c r="O81" s="24"/>
      <c r="P81" s="18"/>
      <c r="Q81" s="24"/>
      <c r="R81" s="18"/>
      <c r="S81" s="24"/>
      <c r="T81" s="18"/>
      <c r="U81" s="24"/>
      <c r="V81" s="18"/>
      <c r="W81" s="24"/>
      <c r="X81" s="18"/>
      <c r="Y81" s="24"/>
      <c r="Z81" s="18"/>
      <c r="AA81" s="24"/>
      <c r="AB81" s="18"/>
      <c r="AC81" s="24"/>
      <c r="AD81" s="18"/>
      <c r="AE81" s="24"/>
      <c r="AF81" s="18"/>
      <c r="AG81" s="24"/>
      <c r="AH81" s="18"/>
    </row>
    <row r="82" spans="15:34" ht="12.75">
      <c r="O82" s="24"/>
      <c r="P82" s="18"/>
      <c r="Q82" s="24"/>
      <c r="R82" s="18"/>
      <c r="S82" s="24"/>
      <c r="T82" s="18"/>
      <c r="U82" s="24"/>
      <c r="V82" s="18"/>
      <c r="W82" s="24"/>
      <c r="X82" s="18"/>
      <c r="Y82" s="24"/>
      <c r="Z82" s="18"/>
      <c r="AA82" s="24"/>
      <c r="AB82" s="18"/>
      <c r="AC82" s="24"/>
      <c r="AD82" s="18"/>
      <c r="AE82" s="24"/>
      <c r="AF82" s="18"/>
      <c r="AG82" s="24"/>
      <c r="AH82" s="18"/>
    </row>
    <row r="83" spans="15:34" ht="12.75">
      <c r="O83" s="24"/>
      <c r="P83" s="18"/>
      <c r="Q83" s="24"/>
      <c r="R83" s="18"/>
      <c r="S83" s="24"/>
      <c r="T83" s="18"/>
      <c r="U83" s="24"/>
      <c r="V83" s="18"/>
      <c r="W83" s="24"/>
      <c r="X83" s="18"/>
      <c r="Y83" s="24"/>
      <c r="Z83" s="18"/>
      <c r="AA83" s="24"/>
      <c r="AB83" s="18"/>
      <c r="AC83" s="24"/>
      <c r="AD83" s="18"/>
      <c r="AE83" s="24"/>
      <c r="AF83" s="18"/>
      <c r="AG83" s="24"/>
      <c r="AH83" s="18"/>
    </row>
    <row r="84" spans="15:34" ht="12.75">
      <c r="O84" s="24"/>
      <c r="P84" s="18"/>
      <c r="Q84" s="24"/>
      <c r="R84" s="18"/>
      <c r="S84" s="24"/>
      <c r="T84" s="18"/>
      <c r="U84" s="24"/>
      <c r="V84" s="18"/>
      <c r="W84" s="24"/>
      <c r="X84" s="18"/>
      <c r="Y84" s="24"/>
      <c r="Z84" s="18"/>
      <c r="AA84" s="24"/>
      <c r="AB84" s="18"/>
      <c r="AC84" s="24"/>
      <c r="AD84" s="18"/>
      <c r="AE84" s="24"/>
      <c r="AF84" s="18"/>
      <c r="AG84" s="24"/>
      <c r="AH84" s="18"/>
    </row>
    <row r="85" spans="15:34" ht="12.75">
      <c r="O85" s="24"/>
      <c r="P85" s="18"/>
      <c r="Q85" s="24"/>
      <c r="R85" s="18"/>
      <c r="S85" s="24"/>
      <c r="T85" s="18"/>
      <c r="U85" s="24"/>
      <c r="V85" s="18"/>
      <c r="W85" s="24"/>
      <c r="X85" s="18"/>
      <c r="Y85" s="24"/>
      <c r="Z85" s="18"/>
      <c r="AA85" s="24"/>
      <c r="AB85" s="18"/>
      <c r="AC85" s="24"/>
      <c r="AD85" s="18"/>
      <c r="AE85" s="24"/>
      <c r="AF85" s="18"/>
      <c r="AG85" s="24"/>
      <c r="AH85" s="18"/>
    </row>
    <row r="86" spans="15:34" ht="12.75">
      <c r="O86" s="24"/>
      <c r="P86" s="18"/>
      <c r="Q86" s="24"/>
      <c r="R86" s="18"/>
      <c r="S86" s="24"/>
      <c r="T86" s="18"/>
      <c r="U86" s="24"/>
      <c r="V86" s="18"/>
      <c r="W86" s="24"/>
      <c r="X86" s="18"/>
      <c r="Y86" s="24"/>
      <c r="Z86" s="18"/>
      <c r="AA86" s="24"/>
      <c r="AB86" s="18"/>
      <c r="AC86" s="24"/>
      <c r="AD86" s="18"/>
      <c r="AE86" s="24"/>
      <c r="AF86" s="18"/>
      <c r="AG86" s="24"/>
      <c r="AH86" s="18"/>
    </row>
    <row r="87" spans="15:34" ht="12.75">
      <c r="O87" s="24"/>
      <c r="P87" s="18"/>
      <c r="Q87" s="24"/>
      <c r="R87" s="18"/>
      <c r="S87" s="24"/>
      <c r="T87" s="18"/>
      <c r="U87" s="24"/>
      <c r="V87" s="18"/>
      <c r="W87" s="24"/>
      <c r="X87" s="18"/>
      <c r="Y87" s="24"/>
      <c r="Z87" s="18"/>
      <c r="AA87" s="24"/>
      <c r="AB87" s="18"/>
      <c r="AC87" s="24"/>
      <c r="AD87" s="18"/>
      <c r="AE87" s="24"/>
      <c r="AF87" s="18"/>
      <c r="AG87" s="24"/>
      <c r="AH87" s="18"/>
    </row>
    <row r="88" spans="15:34" ht="12.75">
      <c r="O88" s="24"/>
      <c r="P88" s="18"/>
      <c r="Q88" s="24"/>
      <c r="R88" s="18"/>
      <c r="S88" s="24"/>
      <c r="T88" s="18"/>
      <c r="U88" s="24"/>
      <c r="V88" s="18"/>
      <c r="W88" s="24"/>
      <c r="X88" s="18"/>
      <c r="Y88" s="24"/>
      <c r="Z88" s="18"/>
      <c r="AA88" s="24"/>
      <c r="AB88" s="18"/>
      <c r="AC88" s="24"/>
      <c r="AD88" s="18"/>
      <c r="AE88" s="24"/>
      <c r="AF88" s="18"/>
      <c r="AG88" s="24"/>
      <c r="AH88" s="18"/>
    </row>
    <row r="89" spans="15:34" ht="12.75">
      <c r="O89" s="24"/>
      <c r="P89" s="18"/>
      <c r="Q89" s="24"/>
      <c r="R89" s="18"/>
      <c r="S89" s="24"/>
      <c r="T89" s="18"/>
      <c r="U89" s="24"/>
      <c r="V89" s="18"/>
      <c r="W89" s="24"/>
      <c r="X89" s="18"/>
      <c r="Y89" s="24"/>
      <c r="Z89" s="18"/>
      <c r="AA89" s="24"/>
      <c r="AB89" s="18"/>
      <c r="AC89" s="24"/>
      <c r="AD89" s="18"/>
      <c r="AE89" s="24"/>
      <c r="AF89" s="18"/>
      <c r="AG89" s="24"/>
      <c r="AH89" s="18"/>
    </row>
    <row r="90" spans="15:34" ht="12.75">
      <c r="O90" s="24"/>
      <c r="P90" s="18"/>
      <c r="Q90" s="24"/>
      <c r="R90" s="18"/>
      <c r="S90" s="24"/>
      <c r="T90" s="18"/>
      <c r="U90" s="24"/>
      <c r="V90" s="18"/>
      <c r="W90" s="24"/>
      <c r="X90" s="18"/>
      <c r="Y90" s="24"/>
      <c r="Z90" s="18"/>
      <c r="AA90" s="24"/>
      <c r="AB90" s="18"/>
      <c r="AC90" s="24"/>
      <c r="AD90" s="18"/>
      <c r="AE90" s="24"/>
      <c r="AF90" s="18"/>
      <c r="AG90" s="24"/>
      <c r="AH90" s="18"/>
    </row>
    <row r="91" spans="15:34" ht="12.75">
      <c r="O91" s="24"/>
      <c r="P91" s="18"/>
      <c r="Q91" s="24"/>
      <c r="R91" s="18"/>
      <c r="S91" s="24"/>
      <c r="T91" s="18"/>
      <c r="U91" s="24"/>
      <c r="V91" s="18"/>
      <c r="W91" s="24"/>
      <c r="X91" s="18"/>
      <c r="Y91" s="24"/>
      <c r="Z91" s="18"/>
      <c r="AA91" s="24"/>
      <c r="AB91" s="18"/>
      <c r="AC91" s="24"/>
      <c r="AD91" s="18"/>
      <c r="AE91" s="24"/>
      <c r="AF91" s="18"/>
      <c r="AG91" s="24"/>
      <c r="AH91" s="18"/>
    </row>
    <row r="92" spans="15:34" ht="12.75">
      <c r="O92" s="24"/>
      <c r="P92" s="18"/>
      <c r="Q92" s="24"/>
      <c r="R92" s="18"/>
      <c r="S92" s="24"/>
      <c r="T92" s="18"/>
      <c r="U92" s="24"/>
      <c r="V92" s="18"/>
      <c r="W92" s="24"/>
      <c r="X92" s="18"/>
      <c r="Y92" s="24"/>
      <c r="Z92" s="18"/>
      <c r="AA92" s="24"/>
      <c r="AB92" s="18"/>
      <c r="AC92" s="24"/>
      <c r="AD92" s="18"/>
      <c r="AE92" s="24"/>
      <c r="AF92" s="18"/>
      <c r="AG92" s="24"/>
      <c r="AH92" s="18"/>
    </row>
    <row r="93" spans="15:34" ht="12.75">
      <c r="O93" s="24"/>
      <c r="P93" s="18"/>
      <c r="Q93" s="24"/>
      <c r="R93" s="18"/>
      <c r="S93" s="24"/>
      <c r="T93" s="18"/>
      <c r="U93" s="24"/>
      <c r="V93" s="18"/>
      <c r="W93" s="24"/>
      <c r="X93" s="18"/>
      <c r="Y93" s="24"/>
      <c r="Z93" s="18"/>
      <c r="AA93" s="24"/>
      <c r="AB93" s="18"/>
      <c r="AC93" s="24"/>
      <c r="AD93" s="18"/>
      <c r="AE93" s="24"/>
      <c r="AF93" s="18"/>
      <c r="AG93" s="24"/>
      <c r="AH93" s="18"/>
    </row>
    <row r="94" spans="15:34" ht="12.75">
      <c r="O94" s="24"/>
      <c r="P94" s="18"/>
      <c r="Q94" s="24"/>
      <c r="R94" s="18"/>
      <c r="S94" s="24"/>
      <c r="T94" s="18"/>
      <c r="U94" s="24"/>
      <c r="V94" s="18"/>
      <c r="W94" s="24"/>
      <c r="X94" s="18"/>
      <c r="Y94" s="24"/>
      <c r="Z94" s="18"/>
      <c r="AA94" s="24"/>
      <c r="AB94" s="18"/>
      <c r="AC94" s="24"/>
      <c r="AD94" s="18"/>
      <c r="AE94" s="24"/>
      <c r="AF94" s="18"/>
      <c r="AG94" s="24"/>
      <c r="AH94" s="18"/>
    </row>
    <row r="95" spans="15:34" ht="12.75">
      <c r="O95" s="24"/>
      <c r="P95" s="18"/>
      <c r="Q95" s="24"/>
      <c r="R95" s="18"/>
      <c r="S95" s="24"/>
      <c r="T95" s="18"/>
      <c r="U95" s="24"/>
      <c r="V95" s="18"/>
      <c r="W95" s="24"/>
      <c r="X95" s="18"/>
      <c r="Y95" s="24"/>
      <c r="Z95" s="18"/>
      <c r="AA95" s="24"/>
      <c r="AB95" s="18"/>
      <c r="AC95" s="24"/>
      <c r="AD95" s="18"/>
      <c r="AE95" s="24"/>
      <c r="AF95" s="18"/>
      <c r="AG95" s="24"/>
      <c r="AH95" s="18"/>
    </row>
    <row r="96" spans="15:34" ht="12.75">
      <c r="O96" s="24"/>
      <c r="P96" s="18"/>
      <c r="Q96" s="24"/>
      <c r="R96" s="18"/>
      <c r="S96" s="24"/>
      <c r="T96" s="18"/>
      <c r="U96" s="24"/>
      <c r="V96" s="18"/>
      <c r="W96" s="24"/>
      <c r="X96" s="18"/>
      <c r="Y96" s="24"/>
      <c r="Z96" s="18"/>
      <c r="AA96" s="24"/>
      <c r="AB96" s="18"/>
      <c r="AC96" s="24"/>
      <c r="AD96" s="18"/>
      <c r="AE96" s="24"/>
      <c r="AF96" s="18"/>
      <c r="AG96" s="24"/>
      <c r="AH96" s="18"/>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1:AG120"/>
  <sheetViews>
    <sheetView workbookViewId="0" topLeftCell="A10">
      <selection activeCell="P49" sqref="P49"/>
    </sheetView>
  </sheetViews>
  <sheetFormatPr defaultColWidth="9.140625" defaultRowHeight="12.75"/>
  <cols>
    <col min="1" max="1" width="1.421875" style="0" customWidth="1"/>
    <col min="2" max="2" width="2.7109375" style="0" bestFit="1" customWidth="1"/>
    <col min="3" max="3" width="5.00390625" style="0" bestFit="1" customWidth="1"/>
    <col min="4" max="4" width="5.7109375" style="0" bestFit="1" customWidth="1"/>
    <col min="5" max="5" width="5.00390625" style="0" bestFit="1" customWidth="1"/>
    <col min="6" max="6" width="5.7109375" style="0" bestFit="1" customWidth="1"/>
    <col min="7" max="7" width="5.00390625" style="0" bestFit="1" customWidth="1"/>
    <col min="8" max="10" width="5.7109375" style="0" bestFit="1" customWidth="1"/>
    <col min="11" max="11" width="3.421875" style="0" bestFit="1" customWidth="1"/>
    <col min="12" max="12" width="30.7109375" style="0" customWidth="1"/>
    <col min="13" max="13" width="2.7109375" style="0" customWidth="1"/>
    <col min="14" max="14" width="3.140625" style="0" customWidth="1"/>
    <col min="15" max="15" width="5.28125" style="0" customWidth="1"/>
    <col min="16" max="16" width="3.7109375" style="0" bestFit="1" customWidth="1"/>
    <col min="17" max="17" width="5.28125" style="0" customWidth="1"/>
    <col min="18" max="18" width="3.7109375" style="0" bestFit="1" customWidth="1"/>
    <col min="19" max="19" width="5.28125" style="0" customWidth="1"/>
    <col min="20" max="20" width="3.421875" style="0" bestFit="1" customWidth="1"/>
    <col min="21" max="21" width="5.28125" style="0" customWidth="1"/>
    <col min="22" max="22" width="4.140625" style="0" bestFit="1" customWidth="1"/>
    <col min="23" max="23" width="5.28125" style="0" customWidth="1"/>
    <col min="24" max="24" width="4.421875" style="0" bestFit="1" customWidth="1"/>
    <col min="25" max="25" width="5.28125" style="0" customWidth="1"/>
    <col min="26" max="26" width="3.421875" style="0" bestFit="1" customWidth="1"/>
    <col min="27" max="27" width="5.28125" style="0" customWidth="1"/>
    <col min="28" max="28" width="3.421875" style="0" bestFit="1" customWidth="1"/>
    <col min="29" max="29" width="5.28125" style="0" customWidth="1"/>
    <col min="30" max="30" width="3.421875" style="0" bestFit="1" customWidth="1"/>
    <col min="31" max="31" width="5.28125" style="0" customWidth="1"/>
    <col min="32" max="32" width="3.8515625" style="0" bestFit="1" customWidth="1"/>
    <col min="33" max="33" width="5.28125" style="0" customWidth="1"/>
  </cols>
  <sheetData>
    <row r="1" spans="14:33" ht="9.75" customHeight="1" thickBot="1">
      <c r="N1" s="70"/>
      <c r="O1" s="71"/>
      <c r="P1" s="70"/>
      <c r="Q1" s="71"/>
      <c r="R1" s="70"/>
      <c r="S1" s="71"/>
      <c r="T1" s="70"/>
      <c r="U1" s="71"/>
      <c r="V1" s="70"/>
      <c r="W1" s="71"/>
      <c r="X1" s="70"/>
      <c r="Y1" s="71"/>
      <c r="Z1" s="70"/>
      <c r="AA1" s="71"/>
      <c r="AB1" s="70"/>
      <c r="AC1" s="71"/>
      <c r="AD1" s="70"/>
      <c r="AE1" s="71"/>
      <c r="AF1" s="70"/>
      <c r="AG1" s="71"/>
    </row>
    <row r="2" spans="2:33" ht="12.75" customHeight="1" thickBot="1">
      <c r="B2" s="77" t="s">
        <v>21</v>
      </c>
      <c r="C2" s="78" t="s">
        <v>2</v>
      </c>
      <c r="D2" s="78" t="s">
        <v>7</v>
      </c>
      <c r="E2" s="78" t="s">
        <v>3</v>
      </c>
      <c r="F2" s="78" t="s">
        <v>8</v>
      </c>
      <c r="G2" s="78" t="s">
        <v>4</v>
      </c>
      <c r="H2" s="78" t="s">
        <v>9</v>
      </c>
      <c r="I2" s="78" t="s">
        <v>5</v>
      </c>
      <c r="J2" s="78" t="s">
        <v>10</v>
      </c>
      <c r="K2" s="79" t="s">
        <v>21</v>
      </c>
      <c r="L2" s="153" t="s">
        <v>16</v>
      </c>
      <c r="N2" s="25"/>
      <c r="O2" s="34"/>
      <c r="P2" s="25"/>
      <c r="Q2" s="34"/>
      <c r="R2" s="25"/>
      <c r="S2" s="34"/>
      <c r="T2" s="25"/>
      <c r="U2" s="34"/>
      <c r="V2" s="25"/>
      <c r="W2" s="34"/>
      <c r="X2" s="25"/>
      <c r="Y2" s="34"/>
      <c r="Z2" s="25"/>
      <c r="AA2" s="34"/>
      <c r="AB2" s="25"/>
      <c r="AC2" s="34"/>
      <c r="AD2" s="25"/>
      <c r="AE2" s="34"/>
      <c r="AF2" s="25"/>
      <c r="AG2" s="34"/>
    </row>
    <row r="3" spans="2:33" ht="8.25" customHeight="1">
      <c r="B3" s="72">
        <v>0</v>
      </c>
      <c r="C3" s="64">
        <f>SIN(RADIANS(B3))</f>
        <v>0</v>
      </c>
      <c r="D3" s="33" t="s">
        <v>12</v>
      </c>
      <c r="E3" s="64">
        <f>COS(RADIANS(B3))</f>
        <v>1</v>
      </c>
      <c r="F3" s="33">
        <f>-1*LOG(E3)</f>
        <v>0</v>
      </c>
      <c r="G3" s="64">
        <f>TAN(RADIANS(B3))</f>
        <v>0</v>
      </c>
      <c r="H3" s="33" t="s">
        <v>11</v>
      </c>
      <c r="I3" s="69" t="s">
        <v>6</v>
      </c>
      <c r="J3" s="33" t="s">
        <v>6</v>
      </c>
      <c r="K3" s="72">
        <v>90</v>
      </c>
      <c r="L3" s="154"/>
      <c r="N3" s="25"/>
      <c r="O3" s="34"/>
      <c r="P3" s="25"/>
      <c r="Q3" s="34"/>
      <c r="R3" s="25"/>
      <c r="S3" s="34"/>
      <c r="T3" s="25"/>
      <c r="U3" s="34"/>
      <c r="V3" s="25"/>
      <c r="W3" s="34"/>
      <c r="X3" s="25"/>
      <c r="Y3" s="34"/>
      <c r="Z3" s="25"/>
      <c r="AA3" s="34"/>
      <c r="AB3" s="25"/>
      <c r="AC3" s="34"/>
      <c r="AD3" s="25"/>
      <c r="AE3" s="34"/>
      <c r="AF3" s="25"/>
      <c r="AG3" s="34"/>
    </row>
    <row r="4" spans="2:33" ht="8.25" customHeight="1">
      <c r="B4" s="72">
        <f>B3+0.5</f>
        <v>0.5</v>
      </c>
      <c r="C4" s="64">
        <f aca="true" t="shared" si="0" ref="C4:C54">SIN(RADIANS(B4))</f>
        <v>0.008726535498373935</v>
      </c>
      <c r="D4" s="33">
        <f>-1*LOG(C4)</f>
        <v>2.0591581403231674</v>
      </c>
      <c r="E4" s="64">
        <f aca="true" t="shared" si="1" ref="E4:E48">COS(RADIANS(B4))</f>
        <v>0.9999619230641713</v>
      </c>
      <c r="F4" s="33">
        <f>-1*LOG(E4)</f>
        <v>1.6536917957764417E-05</v>
      </c>
      <c r="G4" s="64">
        <f aca="true" t="shared" si="2" ref="G4:G48">TAN(RADIANS(B4))</f>
        <v>0.00872686779075879</v>
      </c>
      <c r="H4" s="33">
        <f>-1*LOG(G4)</f>
        <v>2.0591416034052092</v>
      </c>
      <c r="I4" s="64">
        <f>1/TAN(RADIANS(B4))</f>
        <v>114.58865012930961</v>
      </c>
      <c r="J4" s="33">
        <f>LOG(I4)</f>
        <v>2.0591416034052092</v>
      </c>
      <c r="K4" s="72">
        <f>K3-0.5</f>
        <v>89.5</v>
      </c>
      <c r="L4" s="154"/>
      <c r="N4" s="25"/>
      <c r="O4" s="34"/>
      <c r="P4" s="25"/>
      <c r="Q4" s="34"/>
      <c r="R4" s="25"/>
      <c r="S4" s="34"/>
      <c r="T4" s="25"/>
      <c r="U4" s="34"/>
      <c r="V4" s="25"/>
      <c r="W4" s="34"/>
      <c r="X4" s="25"/>
      <c r="Y4" s="34"/>
      <c r="Z4" s="25"/>
      <c r="AA4" s="34"/>
      <c r="AB4" s="25"/>
      <c r="AC4" s="34"/>
      <c r="AD4" s="25"/>
      <c r="AE4" s="34"/>
      <c r="AF4" s="25"/>
      <c r="AG4" s="34"/>
    </row>
    <row r="5" spans="2:33" ht="8.25" customHeight="1">
      <c r="B5" s="72">
        <f aca="true" t="shared" si="3" ref="B5:B14">B4+0.5</f>
        <v>1</v>
      </c>
      <c r="C5" s="64">
        <f t="shared" si="0"/>
        <v>0.01745240643728351</v>
      </c>
      <c r="D5" s="33">
        <f aca="true" t="shared" si="4" ref="D5:D54">-1*LOG(C5)</f>
        <v>1.7581446815771438</v>
      </c>
      <c r="E5" s="64">
        <f t="shared" si="1"/>
        <v>0.9998476951563913</v>
      </c>
      <c r="F5" s="33">
        <f aca="true" t="shared" si="5" ref="F5:F54">-1*LOG(E5)</f>
        <v>6.615019077152172E-05</v>
      </c>
      <c r="G5" s="64">
        <f t="shared" si="2"/>
        <v>0.017455064928217585</v>
      </c>
      <c r="H5" s="33">
        <f aca="true" t="shared" si="6" ref="H5:H54">-1*LOG(G5)</f>
        <v>1.7580785313863723</v>
      </c>
      <c r="I5" s="64">
        <f aca="true" t="shared" si="7" ref="I5:I54">1/TAN(RADIANS(B5))</f>
        <v>57.28996163075943</v>
      </c>
      <c r="J5" s="33">
        <f aca="true" t="shared" si="8" ref="J5:J54">LOG(I5)</f>
        <v>1.7580785313863723</v>
      </c>
      <c r="K5" s="72">
        <f aca="true" t="shared" si="9" ref="K5:K14">K4-0.5</f>
        <v>89</v>
      </c>
      <c r="L5" s="154"/>
      <c r="N5" s="25"/>
      <c r="O5" s="34"/>
      <c r="P5" s="25"/>
      <c r="Q5" s="34"/>
      <c r="R5" s="25"/>
      <c r="S5" s="34"/>
      <c r="T5" s="25"/>
      <c r="U5" s="34"/>
      <c r="V5" s="25"/>
      <c r="W5" s="34"/>
      <c r="X5" s="25"/>
      <c r="Y5" s="34"/>
      <c r="Z5" s="25"/>
      <c r="AA5" s="34"/>
      <c r="AB5" s="25"/>
      <c r="AC5" s="34"/>
      <c r="AD5" s="25"/>
      <c r="AE5" s="34"/>
      <c r="AF5" s="25"/>
      <c r="AG5" s="34"/>
    </row>
    <row r="6" spans="2:33" ht="8.25" customHeight="1">
      <c r="B6" s="72">
        <f t="shared" si="3"/>
        <v>1.5</v>
      </c>
      <c r="C6" s="64">
        <f t="shared" si="0"/>
        <v>0.026176948307873153</v>
      </c>
      <c r="D6" s="33">
        <f t="shared" si="4"/>
        <v>1.5820809846111377</v>
      </c>
      <c r="E6" s="64">
        <f t="shared" si="1"/>
        <v>0.9996573249755573</v>
      </c>
      <c r="F6" s="33">
        <f t="shared" si="5"/>
        <v>0.0001488473767975829</v>
      </c>
      <c r="G6" s="64">
        <f t="shared" si="2"/>
        <v>0.02618592156918693</v>
      </c>
      <c r="H6" s="33">
        <f t="shared" si="6"/>
        <v>1.5819321372343402</v>
      </c>
      <c r="I6" s="64">
        <f t="shared" si="7"/>
        <v>38.1884592970256</v>
      </c>
      <c r="J6" s="33">
        <f t="shared" si="8"/>
        <v>1.58193213723434</v>
      </c>
      <c r="K6" s="72">
        <f t="shared" si="9"/>
        <v>88.5</v>
      </c>
      <c r="L6" s="154"/>
      <c r="N6" s="25"/>
      <c r="O6" s="34"/>
      <c r="P6" s="25"/>
      <c r="Q6" s="34"/>
      <c r="R6" s="25"/>
      <c r="S6" s="34"/>
      <c r="T6" s="25"/>
      <c r="U6" s="34"/>
      <c r="V6" s="25"/>
      <c r="W6" s="34"/>
      <c r="X6" s="25"/>
      <c r="Y6" s="34"/>
      <c r="Z6" s="25"/>
      <c r="AA6" s="34"/>
      <c r="AB6" s="25"/>
      <c r="AC6" s="34"/>
      <c r="AD6" s="25"/>
      <c r="AE6" s="34"/>
      <c r="AF6" s="25"/>
      <c r="AG6" s="34"/>
    </row>
    <row r="7" spans="2:33" ht="8.25" customHeight="1">
      <c r="B7" s="72">
        <f t="shared" si="3"/>
        <v>2</v>
      </c>
      <c r="C7" s="64">
        <f t="shared" si="0"/>
        <v>0.03489949670250097</v>
      </c>
      <c r="D7" s="33">
        <f t="shared" si="4"/>
        <v>1.4571808361039342</v>
      </c>
      <c r="E7" s="64">
        <f t="shared" si="1"/>
        <v>0.9993908270190958</v>
      </c>
      <c r="F7" s="33">
        <f t="shared" si="5"/>
        <v>0.0002646410784149058</v>
      </c>
      <c r="G7" s="64">
        <f t="shared" si="2"/>
        <v>0.03492076949174773</v>
      </c>
      <c r="H7" s="33">
        <f t="shared" si="6"/>
        <v>1.4569161950255192</v>
      </c>
      <c r="I7" s="64">
        <f t="shared" si="7"/>
        <v>28.636253282915604</v>
      </c>
      <c r="J7" s="33">
        <f t="shared" si="8"/>
        <v>1.4569161950255192</v>
      </c>
      <c r="K7" s="72">
        <f t="shared" si="9"/>
        <v>88</v>
      </c>
      <c r="L7" s="154"/>
      <c r="N7" s="25"/>
      <c r="O7" s="34"/>
      <c r="P7" s="25"/>
      <c r="Q7" s="34"/>
      <c r="R7" s="25"/>
      <c r="S7" s="34"/>
      <c r="T7" s="25"/>
      <c r="U7" s="34"/>
      <c r="V7" s="25"/>
      <c r="W7" s="34"/>
      <c r="X7" s="25"/>
      <c r="Y7" s="34"/>
      <c r="Z7" s="25"/>
      <c r="AA7" s="34"/>
      <c r="AB7" s="25"/>
      <c r="AC7" s="34"/>
      <c r="AD7" s="25"/>
      <c r="AE7" s="34"/>
      <c r="AF7" s="25"/>
      <c r="AG7" s="34"/>
    </row>
    <row r="8" spans="2:33" ht="8.25" customHeight="1">
      <c r="B8" s="72">
        <f t="shared" si="3"/>
        <v>2.5</v>
      </c>
      <c r="C8" s="64">
        <f t="shared" si="0"/>
        <v>0.043619387365336</v>
      </c>
      <c r="D8" s="33">
        <f t="shared" si="4"/>
        <v>1.3603204383841507</v>
      </c>
      <c r="E8" s="64">
        <f t="shared" si="1"/>
        <v>0.9990482215818578</v>
      </c>
      <c r="F8" s="33">
        <f t="shared" si="5"/>
        <v>0.0004135489497101041</v>
      </c>
      <c r="G8" s="64">
        <f t="shared" si="2"/>
        <v>0.04366094290851206</v>
      </c>
      <c r="H8" s="33">
        <f t="shared" si="6"/>
        <v>1.3599068894344408</v>
      </c>
      <c r="I8" s="64">
        <f t="shared" si="7"/>
        <v>22.9037655484312</v>
      </c>
      <c r="J8" s="33">
        <f t="shared" si="8"/>
        <v>1.3599068894344406</v>
      </c>
      <c r="K8" s="72">
        <f t="shared" si="9"/>
        <v>87.5</v>
      </c>
      <c r="L8" s="154"/>
      <c r="M8" s="9"/>
      <c r="N8" s="25"/>
      <c r="O8" s="34"/>
      <c r="P8" s="25"/>
      <c r="Q8" s="34"/>
      <c r="R8" s="25"/>
      <c r="S8" s="34"/>
      <c r="T8" s="25"/>
      <c r="U8" s="34"/>
      <c r="V8" s="25"/>
      <c r="W8" s="34"/>
      <c r="X8" s="25"/>
      <c r="Y8" s="34"/>
      <c r="Z8" s="25"/>
      <c r="AA8" s="34"/>
      <c r="AB8" s="25"/>
      <c r="AC8" s="34"/>
      <c r="AD8" s="25"/>
      <c r="AE8" s="34"/>
      <c r="AF8" s="25"/>
      <c r="AG8" s="34"/>
    </row>
    <row r="9" spans="2:33" ht="8.25" customHeight="1">
      <c r="B9" s="72">
        <f t="shared" si="3"/>
        <v>3</v>
      </c>
      <c r="C9" s="64">
        <f t="shared" si="0"/>
        <v>0.052335956242943835</v>
      </c>
      <c r="D9" s="33">
        <f t="shared" si="4"/>
        <v>1.281199836323954</v>
      </c>
      <c r="E9" s="64">
        <f t="shared" si="1"/>
        <v>0.9986295347545738</v>
      </c>
      <c r="F9" s="33">
        <f t="shared" si="5"/>
        <v>0.0005955937072498928</v>
      </c>
      <c r="G9" s="64">
        <f t="shared" si="2"/>
        <v>0.05240777928304121</v>
      </c>
      <c r="H9" s="33">
        <f t="shared" si="6"/>
        <v>1.2806042426167041</v>
      </c>
      <c r="I9" s="64">
        <f t="shared" si="7"/>
        <v>19.081136687728208</v>
      </c>
      <c r="J9" s="33">
        <f t="shared" si="8"/>
        <v>1.2806042426167041</v>
      </c>
      <c r="K9" s="72">
        <f t="shared" si="9"/>
        <v>87</v>
      </c>
      <c r="L9" s="154"/>
      <c r="N9" s="25"/>
      <c r="O9" s="34"/>
      <c r="P9" s="25"/>
      <c r="Q9" s="34"/>
      <c r="R9" s="25"/>
      <c r="S9" s="34"/>
      <c r="T9" s="25"/>
      <c r="U9" s="34"/>
      <c r="V9" s="25"/>
      <c r="W9" s="34"/>
      <c r="X9" s="25"/>
      <c r="Y9" s="34"/>
      <c r="Z9" s="25"/>
      <c r="AA9" s="34"/>
      <c r="AB9" s="25"/>
      <c r="AC9" s="34"/>
      <c r="AD9" s="25"/>
      <c r="AE9" s="34"/>
      <c r="AF9" s="25"/>
      <c r="AG9" s="34"/>
    </row>
    <row r="10" spans="2:33" ht="8.25" customHeight="1">
      <c r="B10" s="72">
        <f t="shared" si="3"/>
        <v>3.5</v>
      </c>
      <c r="C10" s="64">
        <f>SIN(RADIANS(B10))</f>
        <v>0.06104853953485687</v>
      </c>
      <c r="D10" s="33">
        <f t="shared" si="4"/>
        <v>1.2143247212283446</v>
      </c>
      <c r="E10" s="64">
        <f t="shared" si="1"/>
        <v>0.9981347984218669</v>
      </c>
      <c r="F10" s="33">
        <f t="shared" si="5"/>
        <v>0.00081080314395553</v>
      </c>
      <c r="G10" s="64">
        <f t="shared" si="2"/>
        <v>0.061162620150484306</v>
      </c>
      <c r="H10" s="33">
        <f t="shared" si="6"/>
        <v>1.213513918084389</v>
      </c>
      <c r="I10" s="64">
        <f t="shared" si="7"/>
        <v>16.349855476099673</v>
      </c>
      <c r="J10" s="33">
        <f t="shared" si="8"/>
        <v>1.213513918084389</v>
      </c>
      <c r="K10" s="72">
        <f t="shared" si="9"/>
        <v>86.5</v>
      </c>
      <c r="L10" s="154"/>
      <c r="N10" s="25"/>
      <c r="O10" s="34"/>
      <c r="P10" s="25"/>
      <c r="Q10" s="34"/>
      <c r="R10" s="25"/>
      <c r="S10" s="34"/>
      <c r="T10" s="25"/>
      <c r="U10" s="34"/>
      <c r="V10" s="25"/>
      <c r="W10" s="34"/>
      <c r="X10" s="25"/>
      <c r="Y10" s="34"/>
      <c r="Z10" s="25"/>
      <c r="AA10" s="34"/>
      <c r="AB10" s="25"/>
      <c r="AC10" s="34"/>
      <c r="AD10" s="25"/>
      <c r="AE10" s="34"/>
      <c r="AF10" s="25"/>
      <c r="AG10" s="34"/>
    </row>
    <row r="11" spans="2:33" ht="8.25" customHeight="1">
      <c r="B11" s="72">
        <f t="shared" si="3"/>
        <v>4</v>
      </c>
      <c r="C11" s="64">
        <f t="shared" si="0"/>
        <v>0.0697564737441253</v>
      </c>
      <c r="D11" s="33">
        <f>-1*LOG(C11)</f>
        <v>1.1564154815183678</v>
      </c>
      <c r="E11" s="64">
        <f t="shared" si="1"/>
        <v>0.9975640502598242</v>
      </c>
      <c r="F11" s="33">
        <f t="shared" si="5"/>
        <v>0.0010592101460972971</v>
      </c>
      <c r="G11" s="64">
        <f t="shared" si="2"/>
        <v>0.06992681194351041</v>
      </c>
      <c r="H11" s="33">
        <f t="shared" si="6"/>
        <v>1.1553562713722705</v>
      </c>
      <c r="I11" s="64">
        <f t="shared" si="7"/>
        <v>14.300666256711928</v>
      </c>
      <c r="J11" s="33">
        <f t="shared" si="8"/>
        <v>1.1553562713722705</v>
      </c>
      <c r="K11" s="72">
        <f t="shared" si="9"/>
        <v>86</v>
      </c>
      <c r="L11" s="154"/>
      <c r="N11" s="25"/>
      <c r="O11" s="34"/>
      <c r="P11" s="25"/>
      <c r="Q11" s="34"/>
      <c r="R11" s="25"/>
      <c r="S11" s="34"/>
      <c r="T11" s="25"/>
      <c r="U11" s="34"/>
      <c r="V11" s="25"/>
      <c r="W11" s="34"/>
      <c r="X11" s="25"/>
      <c r="Y11" s="34"/>
      <c r="Z11" s="25"/>
      <c r="AA11" s="34"/>
      <c r="AB11" s="25"/>
      <c r="AC11" s="34"/>
      <c r="AD11" s="25"/>
      <c r="AE11" s="34"/>
      <c r="AF11" s="25"/>
      <c r="AG11" s="34"/>
    </row>
    <row r="12" spans="2:33" ht="8.25" customHeight="1">
      <c r="B12" s="73">
        <f t="shared" si="3"/>
        <v>4.5</v>
      </c>
      <c r="C12" s="65">
        <f t="shared" si="0"/>
        <v>0.07845909572784494</v>
      </c>
      <c r="D12" s="36">
        <f t="shared" si="4"/>
        <v>1.1053567015935617</v>
      </c>
      <c r="E12" s="65">
        <f t="shared" si="1"/>
        <v>0.996917333733128</v>
      </c>
      <c r="F12" s="36">
        <f t="shared" si="5"/>
        <v>0.0013408527134306813</v>
      </c>
      <c r="G12" s="65">
        <f t="shared" si="2"/>
        <v>0.07870170682461844</v>
      </c>
      <c r="H12" s="36">
        <f t="shared" si="6"/>
        <v>1.104015848880131</v>
      </c>
      <c r="I12" s="65">
        <f t="shared" si="7"/>
        <v>12.706204736174707</v>
      </c>
      <c r="J12" s="36">
        <f t="shared" si="8"/>
        <v>1.104015848880131</v>
      </c>
      <c r="K12" s="73">
        <f t="shared" si="9"/>
        <v>85.5</v>
      </c>
      <c r="L12" s="154"/>
      <c r="N12" s="25"/>
      <c r="O12" s="34"/>
      <c r="P12" s="25"/>
      <c r="Q12" s="34"/>
      <c r="R12" s="25"/>
      <c r="S12" s="34"/>
      <c r="T12" s="25"/>
      <c r="U12" s="34"/>
      <c r="V12" s="25"/>
      <c r="W12" s="34"/>
      <c r="X12" s="25"/>
      <c r="Y12" s="34"/>
      <c r="Z12" s="25"/>
      <c r="AA12" s="34"/>
      <c r="AB12" s="25"/>
      <c r="AC12" s="34"/>
      <c r="AD12" s="25"/>
      <c r="AE12" s="34"/>
      <c r="AF12" s="25"/>
      <c r="AG12" s="34"/>
    </row>
    <row r="13" spans="2:33" ht="8.25" customHeight="1">
      <c r="B13" s="74">
        <f t="shared" si="3"/>
        <v>5</v>
      </c>
      <c r="C13" s="62">
        <f t="shared" si="0"/>
        <v>0.08715574274765817</v>
      </c>
      <c r="D13" s="63">
        <f t="shared" si="4"/>
        <v>1.0597039916698798</v>
      </c>
      <c r="E13" s="62">
        <f t="shared" si="1"/>
        <v>0.9961946980917455</v>
      </c>
      <c r="F13" s="63">
        <f t="shared" si="5"/>
        <v>0.0016557739825009408</v>
      </c>
      <c r="G13" s="62">
        <f t="shared" si="2"/>
        <v>0.08748866352592401</v>
      </c>
      <c r="H13" s="63">
        <f t="shared" si="6"/>
        <v>1.0580482176873787</v>
      </c>
      <c r="I13" s="64">
        <f t="shared" si="7"/>
        <v>11.430052302761343</v>
      </c>
      <c r="J13" s="33">
        <f t="shared" si="8"/>
        <v>1.058048217687379</v>
      </c>
      <c r="K13" s="74">
        <f t="shared" si="9"/>
        <v>85</v>
      </c>
      <c r="L13" s="155" t="s">
        <v>15</v>
      </c>
      <c r="N13" s="25"/>
      <c r="O13" s="34"/>
      <c r="P13" s="25"/>
      <c r="Q13" s="34"/>
      <c r="R13" s="25"/>
      <c r="S13" s="34"/>
      <c r="T13" s="25"/>
      <c r="U13" s="34"/>
      <c r="V13" s="25"/>
      <c r="W13" s="34"/>
      <c r="X13" s="25"/>
      <c r="Y13" s="34"/>
      <c r="Z13" s="25"/>
      <c r="AA13" s="34"/>
      <c r="AB13" s="25"/>
      <c r="AC13" s="34"/>
      <c r="AD13" s="25"/>
      <c r="AE13" s="34"/>
      <c r="AF13" s="25"/>
      <c r="AG13" s="34"/>
    </row>
    <row r="14" spans="2:33" ht="8.25" customHeight="1">
      <c r="B14" s="72">
        <f t="shared" si="3"/>
        <v>5.5</v>
      </c>
      <c r="C14" s="64">
        <f t="shared" si="0"/>
        <v>0.09584575252022398</v>
      </c>
      <c r="D14" s="33">
        <f t="shared" si="4"/>
        <v>1.0184271284604292</v>
      </c>
      <c r="E14" s="64">
        <f t="shared" si="1"/>
        <v>0.9953961983671789</v>
      </c>
      <c r="F14" s="33">
        <f t="shared" si="5"/>
        <v>0.002004022253146223</v>
      </c>
      <c r="G14" s="64">
        <f t="shared" si="2"/>
        <v>0.09628904819753861</v>
      </c>
      <c r="H14" s="33">
        <f t="shared" si="6"/>
        <v>1.0164231062072828</v>
      </c>
      <c r="I14" s="64">
        <f t="shared" si="7"/>
        <v>10.385397080138159</v>
      </c>
      <c r="J14" s="33">
        <f t="shared" si="8"/>
        <v>1.0164231062072828</v>
      </c>
      <c r="K14" s="72">
        <f t="shared" si="9"/>
        <v>84.5</v>
      </c>
      <c r="L14" s="155"/>
      <c r="N14" s="25"/>
      <c r="O14" s="34"/>
      <c r="P14" s="25"/>
      <c r="Q14" s="34"/>
      <c r="R14" s="25"/>
      <c r="S14" s="34"/>
      <c r="T14" s="25"/>
      <c r="U14" s="34"/>
      <c r="V14" s="25"/>
      <c r="W14" s="34"/>
      <c r="X14" s="25"/>
      <c r="Y14" s="34"/>
      <c r="Z14" s="25"/>
      <c r="AA14" s="34"/>
      <c r="AB14" s="25"/>
      <c r="AC14" s="34"/>
      <c r="AD14" s="25"/>
      <c r="AE14" s="34"/>
      <c r="AF14" s="25"/>
      <c r="AG14" s="34"/>
    </row>
    <row r="15" spans="2:33" ht="8.25" customHeight="1">
      <c r="B15" s="67">
        <f>B14+0.5</f>
        <v>6</v>
      </c>
      <c r="C15" s="64">
        <f t="shared" si="0"/>
        <v>0.10452846326765347</v>
      </c>
      <c r="D15" s="33">
        <f t="shared" si="4"/>
        <v>0.9807654343672229</v>
      </c>
      <c r="E15" s="64">
        <f t="shared" si="1"/>
        <v>0.9945218953682733</v>
      </c>
      <c r="F15" s="33">
        <f t="shared" si="5"/>
        <v>0.002385651018234212</v>
      </c>
      <c r="G15" s="64">
        <f t="shared" si="2"/>
        <v>0.10510423526567647</v>
      </c>
      <c r="H15" s="33">
        <f t="shared" si="6"/>
        <v>0.9783797833489886</v>
      </c>
      <c r="I15" s="64">
        <f t="shared" si="7"/>
        <v>9.514364454222584</v>
      </c>
      <c r="J15" s="33">
        <f t="shared" si="8"/>
        <v>0.9783797833489886</v>
      </c>
      <c r="K15" s="67">
        <f>K14-0.5</f>
        <v>84</v>
      </c>
      <c r="L15" s="155"/>
      <c r="N15" s="25"/>
      <c r="O15" s="34"/>
      <c r="P15" s="25"/>
      <c r="Q15" s="34"/>
      <c r="R15" s="25"/>
      <c r="S15" s="34"/>
      <c r="T15" s="25"/>
      <c r="U15" s="34"/>
      <c r="V15" s="25"/>
      <c r="W15" s="34"/>
      <c r="X15" s="25"/>
      <c r="Y15" s="34"/>
      <c r="Z15" s="25"/>
      <c r="AA15" s="34"/>
      <c r="AB15" s="25"/>
      <c r="AC15" s="34"/>
      <c r="AD15" s="25"/>
      <c r="AE15" s="34"/>
      <c r="AF15" s="25"/>
      <c r="AG15" s="34"/>
    </row>
    <row r="16" spans="2:33" ht="8.25" customHeight="1">
      <c r="B16" s="67">
        <f aca="true" t="shared" si="10" ref="B16:B48">B15+1</f>
        <v>7</v>
      </c>
      <c r="C16" s="64">
        <f t="shared" si="0"/>
        <v>0.12186934340514748</v>
      </c>
      <c r="D16" s="33">
        <f t="shared" si="4"/>
        <v>0.914105528708319</v>
      </c>
      <c r="E16" s="64">
        <f t="shared" si="1"/>
        <v>0.992546151641322</v>
      </c>
      <c r="F16" s="33">
        <f t="shared" si="5"/>
        <v>0.003249290169725625</v>
      </c>
      <c r="G16" s="64">
        <f t="shared" si="2"/>
        <v>0.1227845609029046</v>
      </c>
      <c r="H16" s="33">
        <f t="shared" si="6"/>
        <v>0.9108562385385933</v>
      </c>
      <c r="I16" s="64">
        <f t="shared" si="7"/>
        <v>8.144346427974593</v>
      </c>
      <c r="J16" s="33">
        <f t="shared" si="8"/>
        <v>0.9108562385385932</v>
      </c>
      <c r="K16" s="67">
        <f aca="true" t="shared" si="11" ref="K16:K48">K15-1</f>
        <v>83</v>
      </c>
      <c r="L16" s="155"/>
      <c r="N16" s="25"/>
      <c r="O16" s="34"/>
      <c r="P16" s="25"/>
      <c r="Q16" s="34"/>
      <c r="R16" s="25"/>
      <c r="S16" s="34"/>
      <c r="T16" s="25"/>
      <c r="U16" s="34"/>
      <c r="V16" s="25"/>
      <c r="W16" s="34"/>
      <c r="X16" s="25"/>
      <c r="Y16" s="34"/>
      <c r="Z16" s="25"/>
      <c r="AA16" s="34"/>
      <c r="AB16" s="25"/>
      <c r="AC16" s="34"/>
      <c r="AD16" s="25"/>
      <c r="AE16" s="34"/>
      <c r="AF16" s="25"/>
      <c r="AG16" s="34"/>
    </row>
    <row r="17" spans="2:33" ht="8.25" customHeight="1">
      <c r="B17" s="67">
        <f t="shared" si="10"/>
        <v>8</v>
      </c>
      <c r="C17" s="64">
        <f t="shared" si="0"/>
        <v>0.13917310096006544</v>
      </c>
      <c r="D17" s="33">
        <f t="shared" si="4"/>
        <v>0.856444696000484</v>
      </c>
      <c r="E17" s="64">
        <f t="shared" si="1"/>
        <v>0.9902680687415704</v>
      </c>
      <c r="F17" s="33">
        <f t="shared" si="5"/>
        <v>0.004247224578132821</v>
      </c>
      <c r="G17" s="64">
        <f t="shared" si="2"/>
        <v>0.14054083470239145</v>
      </c>
      <c r="H17" s="33">
        <f t="shared" si="6"/>
        <v>0.852197471422351</v>
      </c>
      <c r="I17" s="64">
        <f t="shared" si="7"/>
        <v>7.115369722384209</v>
      </c>
      <c r="J17" s="33">
        <f t="shared" si="8"/>
        <v>0.8521974714223511</v>
      </c>
      <c r="K17" s="67">
        <f t="shared" si="11"/>
        <v>82</v>
      </c>
      <c r="L17" s="155"/>
      <c r="N17" s="25"/>
      <c r="O17" s="34"/>
      <c r="P17" s="25"/>
      <c r="Q17" s="34"/>
      <c r="R17" s="25"/>
      <c r="S17" s="34"/>
      <c r="T17" s="25"/>
      <c r="U17" s="34"/>
      <c r="V17" s="25"/>
      <c r="W17" s="34"/>
      <c r="X17" s="25"/>
      <c r="Y17" s="34"/>
      <c r="Z17" s="25"/>
      <c r="AA17" s="34"/>
      <c r="AB17" s="25"/>
      <c r="AC17" s="34"/>
      <c r="AD17" s="25"/>
      <c r="AE17" s="34"/>
      <c r="AF17" s="25"/>
      <c r="AG17" s="34"/>
    </row>
    <row r="18" spans="2:33" ht="8.25" customHeight="1">
      <c r="B18" s="67">
        <f t="shared" si="10"/>
        <v>9</v>
      </c>
      <c r="C18" s="64">
        <f t="shared" si="0"/>
        <v>0.15643446504023087</v>
      </c>
      <c r="D18" s="33">
        <f t="shared" si="4"/>
        <v>0.8056675586430111</v>
      </c>
      <c r="E18" s="64">
        <f t="shared" si="1"/>
        <v>0.9876883405951378</v>
      </c>
      <c r="F18" s="33">
        <f t="shared" si="5"/>
        <v>0.00538007293492997</v>
      </c>
      <c r="G18" s="64">
        <f t="shared" si="2"/>
        <v>0.15838444032453627</v>
      </c>
      <c r="H18" s="33">
        <f t="shared" si="6"/>
        <v>0.8002874857080812</v>
      </c>
      <c r="I18" s="64">
        <f t="shared" si="7"/>
        <v>6.313751514675044</v>
      </c>
      <c r="J18" s="33">
        <f t="shared" si="8"/>
        <v>0.8002874857080812</v>
      </c>
      <c r="K18" s="67">
        <f t="shared" si="11"/>
        <v>81</v>
      </c>
      <c r="L18" s="155"/>
      <c r="N18" s="25"/>
      <c r="O18" s="34"/>
      <c r="P18" s="25"/>
      <c r="Q18" s="34"/>
      <c r="R18" s="25"/>
      <c r="S18" s="34"/>
      <c r="T18" s="25"/>
      <c r="U18" s="34"/>
      <c r="V18" s="25"/>
      <c r="W18" s="34"/>
      <c r="X18" s="25"/>
      <c r="Y18" s="34"/>
      <c r="Z18" s="25"/>
      <c r="AA18" s="34"/>
      <c r="AB18" s="25"/>
      <c r="AC18" s="34"/>
      <c r="AD18" s="25"/>
      <c r="AE18" s="34"/>
      <c r="AF18" s="25"/>
      <c r="AG18" s="34"/>
    </row>
    <row r="19" spans="2:33" ht="8.25" customHeight="1">
      <c r="B19" s="67">
        <f t="shared" si="10"/>
        <v>10</v>
      </c>
      <c r="C19" s="64">
        <f t="shared" si="0"/>
        <v>0.17364817766693033</v>
      </c>
      <c r="D19" s="33">
        <f t="shared" si="4"/>
        <v>0.7603297699883995</v>
      </c>
      <c r="E19" s="64">
        <f t="shared" si="1"/>
        <v>0.984807753012208</v>
      </c>
      <c r="F19" s="33">
        <f t="shared" si="5"/>
        <v>0.006648541030064504</v>
      </c>
      <c r="G19" s="64">
        <f t="shared" si="2"/>
        <v>0.17632698070846498</v>
      </c>
      <c r="H19" s="33">
        <f t="shared" si="6"/>
        <v>0.753681228958335</v>
      </c>
      <c r="I19" s="64">
        <f t="shared" si="7"/>
        <v>5.671281819617709</v>
      </c>
      <c r="J19" s="33">
        <f t="shared" si="8"/>
        <v>0.753681228958335</v>
      </c>
      <c r="K19" s="67">
        <f t="shared" si="11"/>
        <v>80</v>
      </c>
      <c r="L19" s="155"/>
      <c r="N19" s="25"/>
      <c r="O19" s="34"/>
      <c r="P19" s="25"/>
      <c r="Q19" s="34"/>
      <c r="R19" s="25"/>
      <c r="S19" s="34"/>
      <c r="T19" s="25"/>
      <c r="U19" s="34"/>
      <c r="V19" s="25"/>
      <c r="W19" s="34"/>
      <c r="X19" s="25"/>
      <c r="Y19" s="34"/>
      <c r="Z19" s="25"/>
      <c r="AA19" s="34"/>
      <c r="AB19" s="25"/>
      <c r="AC19" s="34"/>
      <c r="AD19" s="25"/>
      <c r="AE19" s="34"/>
      <c r="AF19" s="25"/>
      <c r="AG19" s="34"/>
    </row>
    <row r="20" spans="2:33" ht="8.25" customHeight="1">
      <c r="B20" s="67">
        <f t="shared" si="10"/>
        <v>11</v>
      </c>
      <c r="C20" s="64">
        <f t="shared" si="0"/>
        <v>0.1908089953765448</v>
      </c>
      <c r="D20" s="33">
        <f t="shared" si="4"/>
        <v>0.7194011550495941</v>
      </c>
      <c r="E20" s="64">
        <f t="shared" si="1"/>
        <v>0.981627183447664</v>
      </c>
      <c r="F20" s="33">
        <f t="shared" si="5"/>
        <v>0.008053423530995063</v>
      </c>
      <c r="G20" s="64">
        <f t="shared" si="2"/>
        <v>0.19438030913771848</v>
      </c>
      <c r="H20" s="33">
        <f t="shared" si="6"/>
        <v>0.711347731518599</v>
      </c>
      <c r="I20" s="64">
        <f t="shared" si="7"/>
        <v>5.144554015970311</v>
      </c>
      <c r="J20" s="33">
        <f t="shared" si="8"/>
        <v>0.7113477315185991</v>
      </c>
      <c r="K20" s="67">
        <f t="shared" si="11"/>
        <v>79</v>
      </c>
      <c r="L20" s="155"/>
      <c r="N20" s="25"/>
      <c r="O20" s="34"/>
      <c r="P20" s="25"/>
      <c r="Q20" s="34"/>
      <c r="R20" s="25"/>
      <c r="S20" s="34"/>
      <c r="T20" s="25"/>
      <c r="U20" s="34"/>
      <c r="V20" s="25"/>
      <c r="W20" s="34"/>
      <c r="X20" s="25"/>
      <c r="Y20" s="34"/>
      <c r="Z20" s="25"/>
      <c r="AA20" s="34"/>
      <c r="AB20" s="25"/>
      <c r="AC20" s="34"/>
      <c r="AD20" s="25"/>
      <c r="AE20" s="34"/>
      <c r="AF20" s="25"/>
      <c r="AG20" s="34"/>
    </row>
    <row r="21" spans="2:33" ht="8.25" customHeight="1">
      <c r="B21" s="67">
        <f t="shared" si="10"/>
        <v>12</v>
      </c>
      <c r="C21" s="64">
        <f t="shared" si="0"/>
        <v>0.20791169081775934</v>
      </c>
      <c r="D21" s="33">
        <f t="shared" si="4"/>
        <v>0.6821210897214758</v>
      </c>
      <c r="E21" s="64">
        <f t="shared" si="1"/>
        <v>0.9781476007338057</v>
      </c>
      <c r="F21" s="33">
        <f t="shared" si="5"/>
        <v>0.009595606002254817</v>
      </c>
      <c r="G21" s="64">
        <f t="shared" si="2"/>
        <v>0.21255656167002213</v>
      </c>
      <c r="H21" s="33">
        <f t="shared" si="6"/>
        <v>0.6725254837192209</v>
      </c>
      <c r="I21" s="64">
        <f t="shared" si="7"/>
        <v>4.704630109478455</v>
      </c>
      <c r="J21" s="33">
        <f t="shared" si="8"/>
        <v>0.672525483719221</v>
      </c>
      <c r="K21" s="67">
        <f t="shared" si="11"/>
        <v>78</v>
      </c>
      <c r="L21" s="155"/>
      <c r="N21" s="25"/>
      <c r="O21" s="34"/>
      <c r="P21" s="25"/>
      <c r="Q21" s="34"/>
      <c r="R21" s="25"/>
      <c r="S21" s="34"/>
      <c r="T21" s="25"/>
      <c r="U21" s="34"/>
      <c r="V21" s="25"/>
      <c r="W21" s="34"/>
      <c r="X21" s="25"/>
      <c r="Y21" s="34"/>
      <c r="Z21" s="25"/>
      <c r="AA21" s="34"/>
      <c r="AB21" s="25"/>
      <c r="AC21" s="34"/>
      <c r="AD21" s="25"/>
      <c r="AE21" s="34"/>
      <c r="AF21" s="25"/>
      <c r="AG21" s="34"/>
    </row>
    <row r="22" spans="2:33" ht="8.25" customHeight="1">
      <c r="B22" s="68">
        <f t="shared" si="10"/>
        <v>13</v>
      </c>
      <c r="C22" s="65">
        <f t="shared" si="0"/>
        <v>0.224951054343865</v>
      </c>
      <c r="D22" s="36">
        <f t="shared" si="4"/>
        <v>0.647911966958741</v>
      </c>
      <c r="E22" s="65">
        <f t="shared" si="1"/>
        <v>0.9743700647852352</v>
      </c>
      <c r="F22" s="36">
        <f t="shared" si="5"/>
        <v>0.011276067176607014</v>
      </c>
      <c r="G22" s="65">
        <f t="shared" si="2"/>
        <v>0.23086819112556312</v>
      </c>
      <c r="H22" s="36">
        <f t="shared" si="6"/>
        <v>0.636635899782134</v>
      </c>
      <c r="I22" s="65">
        <f t="shared" si="7"/>
        <v>4.3314758742841555</v>
      </c>
      <c r="J22" s="36">
        <f t="shared" si="8"/>
        <v>0.636635899782134</v>
      </c>
      <c r="K22" s="68">
        <f t="shared" si="11"/>
        <v>77</v>
      </c>
      <c r="L22" s="155"/>
      <c r="N22" s="25"/>
      <c r="O22" s="34"/>
      <c r="P22" s="25"/>
      <c r="Q22" s="34"/>
      <c r="R22" s="25"/>
      <c r="S22" s="34"/>
      <c r="T22" s="25"/>
      <c r="U22" s="34"/>
      <c r="V22" s="25"/>
      <c r="W22" s="34"/>
      <c r="X22" s="25"/>
      <c r="Y22" s="34"/>
      <c r="Z22" s="25"/>
      <c r="AA22" s="34"/>
      <c r="AB22" s="25"/>
      <c r="AC22" s="34"/>
      <c r="AD22" s="25"/>
      <c r="AE22" s="34"/>
      <c r="AF22" s="25"/>
      <c r="AG22" s="34"/>
    </row>
    <row r="23" spans="2:33" ht="8.25" customHeight="1">
      <c r="B23" s="66">
        <f t="shared" si="10"/>
        <v>14</v>
      </c>
      <c r="C23" s="62">
        <f t="shared" si="0"/>
        <v>0.24192189559966773</v>
      </c>
      <c r="D23" s="63">
        <f t="shared" si="4"/>
        <v>0.6163248232140633</v>
      </c>
      <c r="E23" s="62">
        <f t="shared" si="1"/>
        <v>0.9702957262759965</v>
      </c>
      <c r="F23" s="63">
        <f t="shared" si="5"/>
        <v>0.0130958814903903</v>
      </c>
      <c r="G23" s="62">
        <f t="shared" si="2"/>
        <v>0.24932800284318068</v>
      </c>
      <c r="H23" s="63">
        <f t="shared" si="6"/>
        <v>0.603228941723673</v>
      </c>
      <c r="I23" s="64">
        <f t="shared" si="7"/>
        <v>4.010780933535845</v>
      </c>
      <c r="J23" s="33">
        <f t="shared" si="8"/>
        <v>0.603228941723673</v>
      </c>
      <c r="K23" s="66">
        <f t="shared" si="11"/>
        <v>76</v>
      </c>
      <c r="L23" s="156"/>
      <c r="N23" s="25"/>
      <c r="O23" s="34"/>
      <c r="P23" s="25"/>
      <c r="Q23" s="34"/>
      <c r="R23" s="25"/>
      <c r="S23" s="34"/>
      <c r="T23" s="25"/>
      <c r="U23" s="34"/>
      <c r="V23" s="25"/>
      <c r="W23" s="34"/>
      <c r="X23" s="25"/>
      <c r="Y23" s="34"/>
      <c r="Z23" s="25"/>
      <c r="AA23" s="34"/>
      <c r="AB23" s="25"/>
      <c r="AC23" s="34"/>
      <c r="AD23" s="25"/>
      <c r="AE23" s="34"/>
      <c r="AF23" s="25"/>
      <c r="AG23" s="34"/>
    </row>
    <row r="24" spans="2:33" ht="8.25" customHeight="1">
      <c r="B24" s="67">
        <f t="shared" si="10"/>
        <v>15</v>
      </c>
      <c r="C24" s="64">
        <f t="shared" si="0"/>
        <v>0.25881904510252074</v>
      </c>
      <c r="D24" s="33">
        <f t="shared" si="4"/>
        <v>0.5870037694306609</v>
      </c>
      <c r="E24" s="64">
        <f t="shared" si="1"/>
        <v>0.9659258262890683</v>
      </c>
      <c r="F24" s="33">
        <f t="shared" si="5"/>
        <v>0.015056221897301486</v>
      </c>
      <c r="G24" s="64">
        <f t="shared" si="2"/>
        <v>0.2679491924311227</v>
      </c>
      <c r="H24" s="33">
        <f t="shared" si="6"/>
        <v>0.5719475475333594</v>
      </c>
      <c r="I24" s="64">
        <f t="shared" si="7"/>
        <v>3.7320508075688776</v>
      </c>
      <c r="J24" s="33">
        <f t="shared" si="8"/>
        <v>0.5719475475333594</v>
      </c>
      <c r="K24" s="67">
        <f t="shared" si="11"/>
        <v>75</v>
      </c>
      <c r="L24" s="156"/>
      <c r="N24" s="25"/>
      <c r="O24" s="34"/>
      <c r="P24" s="25"/>
      <c r="Q24" s="34"/>
      <c r="R24" s="25"/>
      <c r="S24" s="34"/>
      <c r="T24" s="25"/>
      <c r="U24" s="34"/>
      <c r="V24" s="25"/>
      <c r="W24" s="34"/>
      <c r="X24" s="25"/>
      <c r="Y24" s="34"/>
      <c r="Z24" s="25"/>
      <c r="AA24" s="34"/>
      <c r="AB24" s="25"/>
      <c r="AC24" s="34"/>
      <c r="AD24" s="25"/>
      <c r="AE24" s="34"/>
      <c r="AF24" s="25"/>
      <c r="AG24" s="34"/>
    </row>
    <row r="25" spans="2:33" ht="8.25" customHeight="1">
      <c r="B25" s="67">
        <f t="shared" si="10"/>
        <v>16</v>
      </c>
      <c r="C25" s="64">
        <f t="shared" si="0"/>
        <v>0.27563735581699916</v>
      </c>
      <c r="D25" s="33">
        <f t="shared" si="4"/>
        <v>0.5596619249146356</v>
      </c>
      <c r="E25" s="64">
        <f t="shared" si="1"/>
        <v>0.9612616959383189</v>
      </c>
      <c r="F25" s="33">
        <f t="shared" si="5"/>
        <v>0.01715836297665484</v>
      </c>
      <c r="G25" s="64">
        <f t="shared" si="2"/>
        <v>0.2867453857588079</v>
      </c>
      <c r="H25" s="33">
        <f t="shared" si="6"/>
        <v>0.5425035619379808</v>
      </c>
      <c r="I25" s="64">
        <f t="shared" si="7"/>
        <v>3.4874144438409087</v>
      </c>
      <c r="J25" s="33">
        <f t="shared" si="8"/>
        <v>0.5425035619379808</v>
      </c>
      <c r="K25" s="67">
        <f t="shared" si="11"/>
        <v>74</v>
      </c>
      <c r="L25" s="156"/>
      <c r="N25" s="25"/>
      <c r="O25" s="34"/>
      <c r="P25" s="25"/>
      <c r="Q25" s="34"/>
      <c r="R25" s="25"/>
      <c r="S25" s="34"/>
      <c r="T25" s="25"/>
      <c r="U25" s="34"/>
      <c r="V25" s="25"/>
      <c r="W25" s="34"/>
      <c r="X25" s="25"/>
      <c r="Y25" s="34"/>
      <c r="Z25" s="25"/>
      <c r="AA25" s="34"/>
      <c r="AB25" s="25"/>
      <c r="AC25" s="34"/>
      <c r="AD25" s="25"/>
      <c r="AE25" s="34"/>
      <c r="AF25" s="25"/>
      <c r="AG25" s="34"/>
    </row>
    <row r="26" spans="2:33" ht="8.25" customHeight="1">
      <c r="B26" s="67">
        <f t="shared" si="10"/>
        <v>17</v>
      </c>
      <c r="C26" s="64">
        <f t="shared" si="0"/>
        <v>0.29237170472273677</v>
      </c>
      <c r="D26" s="33">
        <f t="shared" si="4"/>
        <v>0.5340646600226253</v>
      </c>
      <c r="E26" s="64">
        <f t="shared" si="1"/>
        <v>0.9563047559630354</v>
      </c>
      <c r="F26" s="33">
        <f t="shared" si="5"/>
        <v>0.01940368435410892</v>
      </c>
      <c r="G26" s="64">
        <f t="shared" si="2"/>
        <v>0.3057306814586604</v>
      </c>
      <c r="H26" s="33">
        <f t="shared" si="6"/>
        <v>0.5146609756685164</v>
      </c>
      <c r="I26" s="64">
        <f t="shared" si="7"/>
        <v>3.2708526184841404</v>
      </c>
      <c r="J26" s="33">
        <f t="shared" si="8"/>
        <v>0.5146609756685164</v>
      </c>
      <c r="K26" s="67">
        <f t="shared" si="11"/>
        <v>73</v>
      </c>
      <c r="L26" s="156"/>
      <c r="N26" s="25"/>
      <c r="O26" s="34"/>
      <c r="P26" s="25"/>
      <c r="Q26" s="34"/>
      <c r="R26" s="25"/>
      <c r="S26" s="34"/>
      <c r="T26" s="25"/>
      <c r="U26" s="34"/>
      <c r="V26" s="25"/>
      <c r="W26" s="34"/>
      <c r="X26" s="25"/>
      <c r="Y26" s="34"/>
      <c r="Z26" s="25"/>
      <c r="AA26" s="34"/>
      <c r="AB26" s="25"/>
      <c r="AC26" s="34"/>
      <c r="AD26" s="25"/>
      <c r="AE26" s="34"/>
      <c r="AF26" s="25"/>
      <c r="AG26" s="34"/>
    </row>
    <row r="27" spans="2:33" ht="8.25" customHeight="1">
      <c r="B27" s="67">
        <f t="shared" si="10"/>
        <v>18</v>
      </c>
      <c r="C27" s="64">
        <f t="shared" si="0"/>
        <v>0.3090169943749474</v>
      </c>
      <c r="D27" s="33">
        <f t="shared" si="4"/>
        <v>0.51001763591396</v>
      </c>
      <c r="E27" s="64">
        <f t="shared" si="1"/>
        <v>0.9510565162951535</v>
      </c>
      <c r="F27" s="33">
        <f t="shared" si="5"/>
        <v>0.021793674454987144</v>
      </c>
      <c r="G27" s="64">
        <f t="shared" si="2"/>
        <v>0.3249196962329063</v>
      </c>
      <c r="H27" s="33">
        <f t="shared" si="6"/>
        <v>0.48822396145897284</v>
      </c>
      <c r="I27" s="64">
        <f t="shared" si="7"/>
        <v>3.077683537175254</v>
      </c>
      <c r="J27" s="33">
        <f t="shared" si="8"/>
        <v>0.4882239614589729</v>
      </c>
      <c r="K27" s="67">
        <f t="shared" si="11"/>
        <v>72</v>
      </c>
      <c r="L27" s="156"/>
      <c r="N27" s="25"/>
      <c r="O27" s="34"/>
      <c r="P27" s="25"/>
      <c r="Q27" s="34"/>
      <c r="R27" s="25"/>
      <c r="S27" s="34"/>
      <c r="T27" s="25"/>
      <c r="U27" s="34"/>
      <c r="V27" s="25"/>
      <c r="W27" s="34"/>
      <c r="X27" s="25"/>
      <c r="Y27" s="34"/>
      <c r="Z27" s="25"/>
      <c r="AA27" s="34"/>
      <c r="AB27" s="25"/>
      <c r="AC27" s="34"/>
      <c r="AD27" s="25"/>
      <c r="AE27" s="34"/>
      <c r="AF27" s="25"/>
      <c r="AG27" s="34"/>
    </row>
    <row r="28" spans="2:33" ht="8.25" customHeight="1">
      <c r="B28" s="67">
        <f t="shared" si="10"/>
        <v>19</v>
      </c>
      <c r="C28" s="64">
        <f t="shared" si="0"/>
        <v>0.3255681544571567</v>
      </c>
      <c r="D28" s="33">
        <f t="shared" si="4"/>
        <v>0.48735808234523664</v>
      </c>
      <c r="E28" s="64">
        <f t="shared" si="1"/>
        <v>0.9455185755993168</v>
      </c>
      <c r="F28" s="33">
        <f t="shared" si="5"/>
        <v>0.024329934612663123</v>
      </c>
      <c r="G28" s="64">
        <f t="shared" si="2"/>
        <v>0.34432761328966527</v>
      </c>
      <c r="H28" s="33">
        <f t="shared" si="6"/>
        <v>0.4630281477325735</v>
      </c>
      <c r="I28" s="64">
        <f t="shared" si="7"/>
        <v>2.9042108776758226</v>
      </c>
      <c r="J28" s="33">
        <f t="shared" si="8"/>
        <v>0.4630281477325735</v>
      </c>
      <c r="K28" s="67">
        <f t="shared" si="11"/>
        <v>71</v>
      </c>
      <c r="L28" s="156"/>
      <c r="N28" s="25"/>
      <c r="O28" s="34"/>
      <c r="P28" s="25"/>
      <c r="Q28" s="34"/>
      <c r="R28" s="25"/>
      <c r="S28" s="34"/>
      <c r="T28" s="25"/>
      <c r="U28" s="34"/>
      <c r="V28" s="25"/>
      <c r="W28" s="34"/>
      <c r="X28" s="25"/>
      <c r="Y28" s="34"/>
      <c r="Z28" s="25"/>
      <c r="AA28" s="34"/>
      <c r="AB28" s="25"/>
      <c r="AC28" s="34"/>
      <c r="AD28" s="25"/>
      <c r="AE28" s="34"/>
      <c r="AF28" s="25"/>
      <c r="AG28" s="34"/>
    </row>
    <row r="29" spans="2:33" ht="8.25" customHeight="1">
      <c r="B29" s="67">
        <f t="shared" si="10"/>
        <v>20</v>
      </c>
      <c r="C29" s="64">
        <f t="shared" si="0"/>
        <v>0.3420201433256687</v>
      </c>
      <c r="D29" s="33">
        <f t="shared" si="4"/>
        <v>0.4659483153544828</v>
      </c>
      <c r="E29" s="64">
        <f t="shared" si="1"/>
        <v>0.9396926207859084</v>
      </c>
      <c r="F29" s="33">
        <f t="shared" si="5"/>
        <v>0.027014183557063514</v>
      </c>
      <c r="G29" s="64">
        <f t="shared" si="2"/>
        <v>0.36397023426620234</v>
      </c>
      <c r="H29" s="33">
        <f t="shared" si="6"/>
        <v>0.43893413179741925</v>
      </c>
      <c r="I29" s="64">
        <f t="shared" si="7"/>
        <v>2.7474774194546225</v>
      </c>
      <c r="J29" s="33">
        <f t="shared" si="8"/>
        <v>0.4389341317974193</v>
      </c>
      <c r="K29" s="67">
        <f t="shared" si="11"/>
        <v>70</v>
      </c>
      <c r="L29" s="156"/>
      <c r="N29" s="25"/>
      <c r="O29" s="34"/>
      <c r="P29" s="25"/>
      <c r="Q29" s="34"/>
      <c r="R29" s="25"/>
      <c r="S29" s="34"/>
      <c r="T29" s="25"/>
      <c r="U29" s="34"/>
      <c r="V29" s="25"/>
      <c r="W29" s="34"/>
      <c r="X29" s="25"/>
      <c r="Y29" s="34"/>
      <c r="Z29" s="25"/>
      <c r="AA29" s="34"/>
      <c r="AB29" s="25"/>
      <c r="AC29" s="34"/>
      <c r="AD29" s="25"/>
      <c r="AE29" s="34"/>
      <c r="AF29" s="25"/>
      <c r="AG29" s="34"/>
    </row>
    <row r="30" spans="2:33" ht="8.25" customHeight="1">
      <c r="B30" s="67">
        <f t="shared" si="10"/>
        <v>21</v>
      </c>
      <c r="C30" s="64">
        <f t="shared" si="0"/>
        <v>0.35836794954530027</v>
      </c>
      <c r="D30" s="33">
        <f t="shared" si="4"/>
        <v>0.4456708381785351</v>
      </c>
      <c r="E30" s="64">
        <f t="shared" si="1"/>
        <v>0.9335804264972017</v>
      </c>
      <c r="F30" s="33">
        <f t="shared" si="5"/>
        <v>0.029848262311196198</v>
      </c>
      <c r="G30" s="64">
        <f t="shared" si="2"/>
        <v>0.3838640350354158</v>
      </c>
      <c r="H30" s="33">
        <f t="shared" si="6"/>
        <v>0.4158225758673389</v>
      </c>
      <c r="I30" s="64">
        <f t="shared" si="7"/>
        <v>2.605089064693802</v>
      </c>
      <c r="J30" s="33">
        <f t="shared" si="8"/>
        <v>0.41582257586733895</v>
      </c>
      <c r="K30" s="67">
        <f t="shared" si="11"/>
        <v>69</v>
      </c>
      <c r="L30" s="156"/>
      <c r="N30" s="25"/>
      <c r="O30" s="34"/>
      <c r="P30" s="25"/>
      <c r="Q30" s="34"/>
      <c r="R30" s="25"/>
      <c r="S30" s="34"/>
      <c r="T30" s="25"/>
      <c r="U30" s="34"/>
      <c r="V30" s="25"/>
      <c r="W30" s="34"/>
      <c r="X30" s="25"/>
      <c r="Y30" s="34"/>
      <c r="Z30" s="25"/>
      <c r="AA30" s="34"/>
      <c r="AB30" s="25"/>
      <c r="AC30" s="34"/>
      <c r="AD30" s="25"/>
      <c r="AE30" s="34"/>
      <c r="AF30" s="25"/>
      <c r="AG30" s="34"/>
    </row>
    <row r="31" spans="2:33" ht="8.25" customHeight="1">
      <c r="B31" s="67">
        <f t="shared" si="10"/>
        <v>22</v>
      </c>
      <c r="C31" s="64">
        <f t="shared" si="0"/>
        <v>0.374606593415912</v>
      </c>
      <c r="D31" s="33">
        <f t="shared" si="4"/>
        <v>0.426424582916608</v>
      </c>
      <c r="E31" s="64">
        <f t="shared" si="1"/>
        <v>0.9271838545667874</v>
      </c>
      <c r="F31" s="33">
        <f t="shared" si="5"/>
        <v>0.03283413952677504</v>
      </c>
      <c r="G31" s="64">
        <f t="shared" si="2"/>
        <v>0.4040262258351568</v>
      </c>
      <c r="H31" s="33">
        <f t="shared" si="6"/>
        <v>0.39359044338983296</v>
      </c>
      <c r="I31" s="64">
        <f t="shared" si="7"/>
        <v>2.475086853416296</v>
      </c>
      <c r="J31" s="33">
        <f t="shared" si="8"/>
        <v>0.39359044338983296</v>
      </c>
      <c r="K31" s="67">
        <f t="shared" si="11"/>
        <v>68</v>
      </c>
      <c r="L31" s="156"/>
      <c r="N31" s="25"/>
      <c r="O31" s="34"/>
      <c r="P31" s="25"/>
      <c r="Q31" s="34"/>
      <c r="R31" s="25"/>
      <c r="S31" s="34"/>
      <c r="T31" s="25"/>
      <c r="U31" s="34"/>
      <c r="V31" s="25"/>
      <c r="W31" s="34"/>
      <c r="X31" s="25"/>
      <c r="Y31" s="34"/>
      <c r="Z31" s="25"/>
      <c r="AA31" s="34"/>
      <c r="AB31" s="25"/>
      <c r="AC31" s="34"/>
      <c r="AD31" s="25"/>
      <c r="AE31" s="34"/>
      <c r="AF31" s="25"/>
      <c r="AG31" s="34"/>
    </row>
    <row r="32" spans="2:33" ht="8.25" customHeight="1">
      <c r="B32" s="68">
        <f t="shared" si="10"/>
        <v>23</v>
      </c>
      <c r="C32" s="65">
        <f t="shared" si="0"/>
        <v>0.39073112848927377</v>
      </c>
      <c r="D32" s="36">
        <f t="shared" si="4"/>
        <v>0.40812198833344693</v>
      </c>
      <c r="E32" s="65">
        <f t="shared" si="1"/>
        <v>0.9205048534524404</v>
      </c>
      <c r="F32" s="36">
        <f t="shared" si="5"/>
        <v>0.035973917293528515</v>
      </c>
      <c r="G32" s="65">
        <f t="shared" si="2"/>
        <v>0.42447481620960476</v>
      </c>
      <c r="H32" s="36">
        <f t="shared" si="6"/>
        <v>0.3721480710399184</v>
      </c>
      <c r="I32" s="65">
        <f t="shared" si="7"/>
        <v>2.3558523658237527</v>
      </c>
      <c r="J32" s="36">
        <f t="shared" si="8"/>
        <v>0.37214807103991837</v>
      </c>
      <c r="K32" s="68">
        <f t="shared" si="11"/>
        <v>67</v>
      </c>
      <c r="L32" s="156"/>
      <c r="N32" s="25"/>
      <c r="O32" s="34"/>
      <c r="P32" s="25"/>
      <c r="Q32" s="34"/>
      <c r="R32" s="25"/>
      <c r="S32" s="34"/>
      <c r="T32" s="25"/>
      <c r="U32" s="34"/>
      <c r="V32" s="25"/>
      <c r="W32" s="34"/>
      <c r="X32" s="25"/>
      <c r="Y32" s="34"/>
      <c r="Z32" s="25"/>
      <c r="AA32" s="34"/>
      <c r="AB32" s="25"/>
      <c r="AC32" s="34"/>
      <c r="AD32" s="25"/>
      <c r="AE32" s="34"/>
      <c r="AF32" s="25"/>
      <c r="AG32" s="34"/>
    </row>
    <row r="33" spans="2:33" ht="8.25" customHeight="1">
      <c r="B33" s="66">
        <f t="shared" si="10"/>
        <v>24</v>
      </c>
      <c r="C33" s="62">
        <f t="shared" si="0"/>
        <v>0.4067366430758002</v>
      </c>
      <c r="D33" s="63">
        <f t="shared" si="4"/>
        <v>0.3906867000597495</v>
      </c>
      <c r="E33" s="62">
        <f t="shared" si="1"/>
        <v>0.9135454576426009</v>
      </c>
      <c r="F33" s="63">
        <f t="shared" si="5"/>
        <v>0.039269837460697045</v>
      </c>
      <c r="G33" s="62">
        <f t="shared" si="2"/>
        <v>0.4452286853085362</v>
      </c>
      <c r="H33" s="63">
        <f t="shared" si="6"/>
        <v>0.35141686259905236</v>
      </c>
      <c r="I33" s="64">
        <f t="shared" si="7"/>
        <v>2.246036773904216</v>
      </c>
      <c r="J33" s="33">
        <f t="shared" si="8"/>
        <v>0.3514168625990524</v>
      </c>
      <c r="K33" s="66">
        <f t="shared" si="11"/>
        <v>66</v>
      </c>
      <c r="L33" s="76"/>
      <c r="N33" s="25"/>
      <c r="O33" s="34"/>
      <c r="P33" s="25"/>
      <c r="Q33" s="34"/>
      <c r="R33" s="25"/>
      <c r="S33" s="34"/>
      <c r="T33" s="25"/>
      <c r="U33" s="34"/>
      <c r="V33" s="25"/>
      <c r="W33" s="34"/>
      <c r="X33" s="25"/>
      <c r="Y33" s="34"/>
      <c r="Z33" s="25"/>
      <c r="AA33" s="34"/>
      <c r="AB33" s="25"/>
      <c r="AC33" s="34"/>
      <c r="AD33" s="25"/>
      <c r="AE33" s="34"/>
      <c r="AF33" s="25"/>
      <c r="AG33" s="34"/>
    </row>
    <row r="34" spans="2:33" ht="8.25" customHeight="1">
      <c r="B34" s="67">
        <f t="shared" si="10"/>
        <v>25</v>
      </c>
      <c r="C34" s="64">
        <f t="shared" si="0"/>
        <v>0.42261826174069944</v>
      </c>
      <c r="D34" s="33">
        <f t="shared" si="4"/>
        <v>0.37405174059686025</v>
      </c>
      <c r="E34" s="64">
        <f t="shared" si="1"/>
        <v>0.9063077870366499</v>
      </c>
      <c r="F34" s="33">
        <f t="shared" si="5"/>
        <v>0.0427242885136015</v>
      </c>
      <c r="G34" s="64">
        <f t="shared" si="2"/>
        <v>0.4663076581549986</v>
      </c>
      <c r="H34" s="33">
        <f t="shared" si="6"/>
        <v>0.3313274520832588</v>
      </c>
      <c r="I34" s="64">
        <f t="shared" si="7"/>
        <v>2.1445069205095586</v>
      </c>
      <c r="J34" s="33">
        <f t="shared" si="8"/>
        <v>0.3313274520832588</v>
      </c>
      <c r="K34" s="67">
        <f t="shared" si="11"/>
        <v>65</v>
      </c>
      <c r="L34" s="76"/>
      <c r="N34" s="25"/>
      <c r="O34" s="34"/>
      <c r="P34" s="25"/>
      <c r="Q34" s="34"/>
      <c r="R34" s="25"/>
      <c r="S34" s="34"/>
      <c r="T34" s="25"/>
      <c r="U34" s="34"/>
      <c r="V34" s="25"/>
      <c r="W34" s="34"/>
      <c r="X34" s="25"/>
      <c r="Y34" s="34"/>
      <c r="Z34" s="25"/>
      <c r="AA34" s="34"/>
      <c r="AB34" s="25"/>
      <c r="AC34" s="34"/>
      <c r="AD34" s="25"/>
      <c r="AE34" s="34"/>
      <c r="AF34" s="25"/>
      <c r="AG34" s="34"/>
    </row>
    <row r="35" spans="2:33" ht="8.25" customHeight="1">
      <c r="B35" s="67">
        <f t="shared" si="10"/>
        <v>26</v>
      </c>
      <c r="C35" s="64">
        <f t="shared" si="0"/>
        <v>0.4383711467890774</v>
      </c>
      <c r="D35" s="33">
        <f t="shared" si="4"/>
        <v>0.35815803847136685</v>
      </c>
      <c r="E35" s="64">
        <f t="shared" si="1"/>
        <v>0.898794046299167</v>
      </c>
      <c r="F35" s="33">
        <f t="shared" si="5"/>
        <v>0.04633981305306721</v>
      </c>
      <c r="G35" s="64">
        <f t="shared" si="2"/>
        <v>0.48773258856586144</v>
      </c>
      <c r="H35" s="33">
        <f t="shared" si="6"/>
        <v>0.31181822541829957</v>
      </c>
      <c r="I35" s="64">
        <f t="shared" si="7"/>
        <v>2.050303841579296</v>
      </c>
      <c r="J35" s="33">
        <f t="shared" si="8"/>
        <v>0.31181822541829957</v>
      </c>
      <c r="K35" s="67">
        <f t="shared" si="11"/>
        <v>64</v>
      </c>
      <c r="L35" s="76"/>
      <c r="N35" s="25"/>
      <c r="O35" s="34"/>
      <c r="P35" s="25"/>
      <c r="Q35" s="34"/>
      <c r="R35" s="25"/>
      <c r="S35" s="34"/>
      <c r="T35" s="25"/>
      <c r="U35" s="34"/>
      <c r="V35" s="25"/>
      <c r="W35" s="34"/>
      <c r="X35" s="25"/>
      <c r="Y35" s="34"/>
      <c r="Z35" s="25"/>
      <c r="AA35" s="34"/>
      <c r="AB35" s="25"/>
      <c r="AC35" s="34"/>
      <c r="AD35" s="25"/>
      <c r="AE35" s="34"/>
      <c r="AF35" s="25"/>
      <c r="AG35" s="34"/>
    </row>
    <row r="36" spans="2:33" ht="8.25" customHeight="1">
      <c r="B36" s="67">
        <f t="shared" si="10"/>
        <v>27</v>
      </c>
      <c r="C36" s="64">
        <f t="shared" si="0"/>
        <v>0.45399049973954675</v>
      </c>
      <c r="D36" s="33">
        <f t="shared" si="4"/>
        <v>0.3429532351469949</v>
      </c>
      <c r="E36" s="64">
        <f t="shared" si="1"/>
        <v>0.8910065241883679</v>
      </c>
      <c r="F36" s="33">
        <f t="shared" si="5"/>
        <v>0.05011911593098882</v>
      </c>
      <c r="G36" s="64">
        <f t="shared" si="2"/>
        <v>0.5095254494944288</v>
      </c>
      <c r="H36" s="33">
        <f t="shared" si="6"/>
        <v>0.292834119216006</v>
      </c>
      <c r="I36" s="64">
        <f t="shared" si="7"/>
        <v>1.9626105055051506</v>
      </c>
      <c r="J36" s="33">
        <f t="shared" si="8"/>
        <v>0.292834119216006</v>
      </c>
      <c r="K36" s="67">
        <f t="shared" si="11"/>
        <v>63</v>
      </c>
      <c r="L36" s="76"/>
      <c r="N36" s="25"/>
      <c r="O36" s="34"/>
      <c r="P36" s="25"/>
      <c r="Q36" s="34"/>
      <c r="R36" s="25"/>
      <c r="S36" s="34"/>
      <c r="T36" s="25"/>
      <c r="U36" s="34"/>
      <c r="V36" s="25"/>
      <c r="W36" s="34"/>
      <c r="X36" s="25"/>
      <c r="Y36" s="34"/>
      <c r="Z36" s="25"/>
      <c r="AA36" s="34"/>
      <c r="AB36" s="25"/>
      <c r="AC36" s="34"/>
      <c r="AD36" s="25"/>
      <c r="AE36" s="34"/>
      <c r="AF36" s="25"/>
      <c r="AG36" s="34"/>
    </row>
    <row r="37" spans="2:33" ht="8.25" customHeight="1">
      <c r="B37" s="67">
        <f t="shared" si="10"/>
        <v>28</v>
      </c>
      <c r="C37" s="64">
        <f t="shared" si="0"/>
        <v>0.4694715627858908</v>
      </c>
      <c r="D37" s="33">
        <f t="shared" si="4"/>
        <v>0.3283907090404724</v>
      </c>
      <c r="E37" s="64">
        <f t="shared" si="1"/>
        <v>0.882947592858927</v>
      </c>
      <c r="F37" s="33">
        <f t="shared" si="5"/>
        <v>0.054065073101511874</v>
      </c>
      <c r="G37" s="64">
        <f t="shared" si="2"/>
        <v>0.5317094316614788</v>
      </c>
      <c r="H37" s="33">
        <f t="shared" si="6"/>
        <v>0.27432563593896053</v>
      </c>
      <c r="I37" s="64">
        <f t="shared" si="7"/>
        <v>1.880726465346332</v>
      </c>
      <c r="J37" s="33">
        <f t="shared" si="8"/>
        <v>0.27432563593896053</v>
      </c>
      <c r="K37" s="67">
        <f t="shared" si="11"/>
        <v>62</v>
      </c>
      <c r="L37" s="76"/>
      <c r="N37" s="25"/>
      <c r="O37" s="34"/>
      <c r="P37" s="25"/>
      <c r="Q37" s="34"/>
      <c r="R37" s="25"/>
      <c r="S37" s="34"/>
      <c r="T37" s="25"/>
      <c r="U37" s="34"/>
      <c r="V37" s="25"/>
      <c r="W37" s="34"/>
      <c r="X37" s="25"/>
      <c r="Y37" s="34"/>
      <c r="Z37" s="25"/>
      <c r="AA37" s="34"/>
      <c r="AB37" s="25"/>
      <c r="AC37" s="34"/>
      <c r="AD37" s="25"/>
      <c r="AE37" s="34"/>
      <c r="AF37" s="25"/>
      <c r="AG37" s="34"/>
    </row>
    <row r="38" spans="2:33" ht="8.25" customHeight="1">
      <c r="B38" s="67">
        <f t="shared" si="10"/>
        <v>29</v>
      </c>
      <c r="C38" s="64">
        <f t="shared" si="0"/>
        <v>0.48480962024633706</v>
      </c>
      <c r="D38" s="33">
        <f t="shared" si="4"/>
        <v>0.3144287708994321</v>
      </c>
      <c r="E38" s="64">
        <f t="shared" si="1"/>
        <v>0.8746197071393957</v>
      </c>
      <c r="F38" s="33">
        <f t="shared" si="5"/>
        <v>0.05818074125428827</v>
      </c>
      <c r="G38" s="64">
        <f t="shared" si="2"/>
        <v>0.554309051452769</v>
      </c>
      <c r="H38" s="33">
        <f t="shared" si="6"/>
        <v>0.2562480296451438</v>
      </c>
      <c r="I38" s="64">
        <f t="shared" si="7"/>
        <v>1.8040477552714238</v>
      </c>
      <c r="J38" s="33">
        <f t="shared" si="8"/>
        <v>0.25624802964514387</v>
      </c>
      <c r="K38" s="67">
        <f t="shared" si="11"/>
        <v>61</v>
      </c>
      <c r="L38" s="76"/>
      <c r="N38" s="25"/>
      <c r="O38" s="34"/>
      <c r="P38" s="25"/>
      <c r="Q38" s="34"/>
      <c r="R38" s="25"/>
      <c r="S38" s="34"/>
      <c r="T38" s="25"/>
      <c r="U38" s="34"/>
      <c r="V38" s="25"/>
      <c r="W38" s="34"/>
      <c r="X38" s="25"/>
      <c r="Y38" s="34"/>
      <c r="Z38" s="25"/>
      <c r="AA38" s="34"/>
      <c r="AB38" s="25"/>
      <c r="AC38" s="34"/>
      <c r="AD38" s="25"/>
      <c r="AE38" s="34"/>
      <c r="AF38" s="25"/>
      <c r="AG38" s="34"/>
    </row>
    <row r="39" spans="2:33" ht="8.25" customHeight="1">
      <c r="B39" s="67">
        <f t="shared" si="10"/>
        <v>30</v>
      </c>
      <c r="C39" s="64">
        <f t="shared" si="0"/>
        <v>0.49999999999999994</v>
      </c>
      <c r="D39" s="33">
        <f t="shared" si="4"/>
        <v>0.30102999566398125</v>
      </c>
      <c r="E39" s="64">
        <f t="shared" si="1"/>
        <v>0.8660254037844387</v>
      </c>
      <c r="F39" s="33">
        <f t="shared" si="5"/>
        <v>0.062469368304149946</v>
      </c>
      <c r="G39" s="64">
        <f t="shared" si="2"/>
        <v>0.5773502691896257</v>
      </c>
      <c r="H39" s="33">
        <f t="shared" si="6"/>
        <v>0.23856062735983125</v>
      </c>
      <c r="I39" s="64">
        <f t="shared" si="7"/>
        <v>1.7320508075688774</v>
      </c>
      <c r="J39" s="33">
        <f t="shared" si="8"/>
        <v>0.23856062735983125</v>
      </c>
      <c r="K39" s="67">
        <f t="shared" si="11"/>
        <v>60</v>
      </c>
      <c r="L39" s="76"/>
      <c r="N39" s="25"/>
      <c r="O39" s="34"/>
      <c r="P39" s="25"/>
      <c r="Q39" s="34"/>
      <c r="R39" s="25"/>
      <c r="S39" s="34"/>
      <c r="T39" s="25"/>
      <c r="U39" s="34"/>
      <c r="V39" s="25"/>
      <c r="W39" s="34"/>
      <c r="X39" s="25"/>
      <c r="Y39" s="34"/>
      <c r="Z39" s="25"/>
      <c r="AA39" s="34"/>
      <c r="AB39" s="25"/>
      <c r="AC39" s="34"/>
      <c r="AD39" s="25"/>
      <c r="AE39" s="34"/>
      <c r="AF39" s="25"/>
      <c r="AG39" s="34"/>
    </row>
    <row r="40" spans="2:33" ht="8.25" customHeight="1">
      <c r="B40" s="67">
        <f t="shared" si="10"/>
        <v>31</v>
      </c>
      <c r="C40" s="64">
        <f t="shared" si="0"/>
        <v>0.5150380749100542</v>
      </c>
      <c r="D40" s="33">
        <f t="shared" si="4"/>
        <v>0.2881606639450086</v>
      </c>
      <c r="E40" s="64">
        <f t="shared" si="1"/>
        <v>0.8571673007021123</v>
      </c>
      <c r="F40" s="33">
        <f t="shared" si="5"/>
        <v>0.06693440482048447</v>
      </c>
      <c r="G40" s="64">
        <f t="shared" si="2"/>
        <v>0.6008606190275604</v>
      </c>
      <c r="H40" s="33">
        <f t="shared" si="6"/>
        <v>0.22122625912452412</v>
      </c>
      <c r="I40" s="64">
        <f t="shared" si="7"/>
        <v>1.664279482350518</v>
      </c>
      <c r="J40" s="33">
        <f t="shared" si="8"/>
        <v>0.22122625912452412</v>
      </c>
      <c r="K40" s="67">
        <f t="shared" si="11"/>
        <v>59</v>
      </c>
      <c r="L40" s="76"/>
      <c r="N40" s="25"/>
      <c r="O40" s="34"/>
      <c r="P40" s="25"/>
      <c r="Q40" s="34"/>
      <c r="R40" s="25"/>
      <c r="S40" s="34"/>
      <c r="T40" s="25"/>
      <c r="U40" s="34"/>
      <c r="V40" s="25"/>
      <c r="W40" s="34"/>
      <c r="X40" s="25"/>
      <c r="Y40" s="34"/>
      <c r="Z40" s="25"/>
      <c r="AA40" s="34"/>
      <c r="AB40" s="25"/>
      <c r="AC40" s="34"/>
      <c r="AD40" s="25"/>
      <c r="AE40" s="34"/>
      <c r="AF40" s="25"/>
      <c r="AG40" s="34"/>
    </row>
    <row r="41" spans="2:33" ht="8.25" customHeight="1">
      <c r="B41" s="67">
        <f t="shared" si="10"/>
        <v>32</v>
      </c>
      <c r="C41" s="64">
        <f t="shared" si="0"/>
        <v>0.5299192642332049</v>
      </c>
      <c r="D41" s="33">
        <f t="shared" si="4"/>
        <v>0.2757902922273093</v>
      </c>
      <c r="E41" s="64">
        <f t="shared" si="1"/>
        <v>0.848048096156426</v>
      </c>
      <c r="F41" s="33">
        <f t="shared" si="5"/>
        <v>0.0715795164897392</v>
      </c>
      <c r="G41" s="64">
        <f t="shared" si="2"/>
        <v>0.6248693519093275</v>
      </c>
      <c r="H41" s="33">
        <f t="shared" si="6"/>
        <v>0.20421077573757007</v>
      </c>
      <c r="I41" s="64">
        <f t="shared" si="7"/>
        <v>1.6003345290410504</v>
      </c>
      <c r="J41" s="33">
        <f t="shared" si="8"/>
        <v>0.20421077573757007</v>
      </c>
      <c r="K41" s="67">
        <f t="shared" si="11"/>
        <v>58</v>
      </c>
      <c r="L41" s="76"/>
      <c r="N41" s="25"/>
      <c r="O41" s="34"/>
      <c r="P41" s="25"/>
      <c r="Q41" s="34"/>
      <c r="R41" s="25"/>
      <c r="S41" s="34"/>
      <c r="T41" s="25"/>
      <c r="U41" s="34"/>
      <c r="V41" s="25"/>
      <c r="W41" s="34"/>
      <c r="X41" s="25"/>
      <c r="Y41" s="34"/>
      <c r="Z41" s="25"/>
      <c r="AA41" s="34"/>
      <c r="AB41" s="25"/>
      <c r="AC41" s="34"/>
      <c r="AD41" s="25"/>
      <c r="AE41" s="34"/>
      <c r="AF41" s="25"/>
      <c r="AG41" s="34"/>
    </row>
    <row r="42" spans="2:33" ht="8.25" customHeight="1">
      <c r="B42" s="67">
        <f t="shared" si="10"/>
        <v>33</v>
      </c>
      <c r="C42" s="64">
        <f t="shared" si="0"/>
        <v>0.5446390350150271</v>
      </c>
      <c r="D42" s="33">
        <f t="shared" si="4"/>
        <v>0.2638912354086477</v>
      </c>
      <c r="E42" s="64">
        <f t="shared" si="1"/>
        <v>0.838670567945424</v>
      </c>
      <c r="F42" s="33">
        <f t="shared" si="5"/>
        <v>0.07640859771603054</v>
      </c>
      <c r="G42" s="64">
        <f t="shared" si="2"/>
        <v>0.6494075931975106</v>
      </c>
      <c r="H42" s="33">
        <f t="shared" si="6"/>
        <v>0.1874826376926171</v>
      </c>
      <c r="I42" s="64">
        <f t="shared" si="7"/>
        <v>1.5398649638145827</v>
      </c>
      <c r="J42" s="33">
        <f t="shared" si="8"/>
        <v>0.18748263769261708</v>
      </c>
      <c r="K42" s="67">
        <f t="shared" si="11"/>
        <v>57</v>
      </c>
      <c r="L42" s="76"/>
      <c r="N42" s="25"/>
      <c r="O42" s="34"/>
      <c r="P42" s="25"/>
      <c r="Q42" s="34"/>
      <c r="R42" s="25"/>
      <c r="S42" s="34"/>
      <c r="T42" s="25"/>
      <c r="U42" s="34"/>
      <c r="V42" s="25"/>
      <c r="W42" s="34"/>
      <c r="X42" s="25"/>
      <c r="Y42" s="34"/>
      <c r="Z42" s="25"/>
      <c r="AA42" s="34"/>
      <c r="AB42" s="25"/>
      <c r="AC42" s="34"/>
      <c r="AD42" s="25"/>
      <c r="AE42" s="34"/>
      <c r="AF42" s="25"/>
      <c r="AG42" s="34"/>
    </row>
    <row r="43" spans="2:33" ht="8.25" customHeight="1">
      <c r="B43" s="68">
        <f t="shared" si="10"/>
        <v>34</v>
      </c>
      <c r="C43" s="65">
        <f t="shared" si="0"/>
        <v>0.5591929034707469</v>
      </c>
      <c r="D43" s="36">
        <f t="shared" si="4"/>
        <v>0.25243834871275306</v>
      </c>
      <c r="E43" s="65">
        <f t="shared" si="1"/>
        <v>0.8290375725550416</v>
      </c>
      <c r="F43" s="36">
        <f t="shared" si="5"/>
        <v>0.08142578647800315</v>
      </c>
      <c r="G43" s="65">
        <f t="shared" si="2"/>
        <v>0.6745085168424267</v>
      </c>
      <c r="H43" s="36">
        <f t="shared" si="6"/>
        <v>0.17101256223474992</v>
      </c>
      <c r="I43" s="65">
        <f t="shared" si="7"/>
        <v>1.48256096851274</v>
      </c>
      <c r="J43" s="36">
        <f t="shared" si="8"/>
        <v>0.17101256223474995</v>
      </c>
      <c r="K43" s="68">
        <f t="shared" si="11"/>
        <v>56</v>
      </c>
      <c r="L43" s="76"/>
      <c r="N43" s="25"/>
      <c r="O43" s="34"/>
      <c r="P43" s="25"/>
      <c r="Q43" s="34"/>
      <c r="R43" s="25"/>
      <c r="S43" s="34"/>
      <c r="T43" s="25"/>
      <c r="U43" s="34"/>
      <c r="V43" s="25"/>
      <c r="W43" s="34"/>
      <c r="X43" s="25"/>
      <c r="Y43" s="34"/>
      <c r="Z43" s="25"/>
      <c r="AA43" s="34"/>
      <c r="AB43" s="25"/>
      <c r="AC43" s="34"/>
      <c r="AD43" s="25"/>
      <c r="AE43" s="34"/>
      <c r="AF43" s="25"/>
      <c r="AG43" s="34"/>
    </row>
    <row r="44" spans="2:33" ht="8.25" customHeight="1">
      <c r="B44" s="66">
        <f t="shared" si="10"/>
        <v>35</v>
      </c>
      <c r="C44" s="62">
        <f t="shared" si="0"/>
        <v>0.573576436351046</v>
      </c>
      <c r="D44" s="63">
        <f t="shared" si="4"/>
        <v>0.2414086986459027</v>
      </c>
      <c r="E44" s="62">
        <f t="shared" si="1"/>
        <v>0.8191520442889918</v>
      </c>
      <c r="F44" s="63">
        <f t="shared" si="5"/>
        <v>0.08663548057514206</v>
      </c>
      <c r="G44" s="62">
        <f t="shared" si="2"/>
        <v>0.7002075382097097</v>
      </c>
      <c r="H44" s="63">
        <f t="shared" si="6"/>
        <v>0.15477321807076064</v>
      </c>
      <c r="I44" s="64">
        <f t="shared" si="7"/>
        <v>1.4281480067421146</v>
      </c>
      <c r="J44" s="33">
        <f t="shared" si="8"/>
        <v>0.15477321807076064</v>
      </c>
      <c r="K44" s="66">
        <f t="shared" si="11"/>
        <v>55</v>
      </c>
      <c r="L44" s="158" t="s">
        <v>29</v>
      </c>
      <c r="N44" s="25"/>
      <c r="O44" s="34"/>
      <c r="P44" s="25"/>
      <c r="Q44" s="34"/>
      <c r="R44" s="25"/>
      <c r="S44" s="34"/>
      <c r="T44" s="25"/>
      <c r="U44" s="34"/>
      <c r="V44" s="25"/>
      <c r="W44" s="34"/>
      <c r="X44" s="25"/>
      <c r="Y44" s="34"/>
      <c r="Z44" s="25"/>
      <c r="AA44" s="34"/>
      <c r="AB44" s="25"/>
      <c r="AC44" s="34"/>
      <c r="AD44" s="25"/>
      <c r="AE44" s="34"/>
      <c r="AF44" s="25"/>
      <c r="AG44" s="34"/>
    </row>
    <row r="45" spans="2:33" ht="8.25" customHeight="1">
      <c r="B45" s="67">
        <f t="shared" si="10"/>
        <v>36</v>
      </c>
      <c r="C45" s="64">
        <f t="shared" si="0"/>
        <v>0.5877852522924731</v>
      </c>
      <c r="D45" s="33">
        <f t="shared" si="4"/>
        <v>0.23078131470496585</v>
      </c>
      <c r="E45" s="64">
        <f t="shared" si="1"/>
        <v>0.8090169943749475</v>
      </c>
      <c r="F45" s="33">
        <f t="shared" si="5"/>
        <v>0.09204235541400245</v>
      </c>
      <c r="G45" s="64">
        <f t="shared" si="2"/>
        <v>0.7265425280053609</v>
      </c>
      <c r="H45" s="33">
        <f t="shared" si="6"/>
        <v>0.1387389592909634</v>
      </c>
      <c r="I45" s="64">
        <f t="shared" si="7"/>
        <v>1.3763819204711736</v>
      </c>
      <c r="J45" s="33">
        <f t="shared" si="8"/>
        <v>0.13873895929096342</v>
      </c>
      <c r="K45" s="67">
        <f t="shared" si="11"/>
        <v>54</v>
      </c>
      <c r="L45" s="158"/>
      <c r="N45" s="25"/>
      <c r="O45" s="34"/>
      <c r="P45" s="25"/>
      <c r="Q45" s="34"/>
      <c r="R45" s="25"/>
      <c r="S45" s="34"/>
      <c r="T45" s="25"/>
      <c r="U45" s="34"/>
      <c r="V45" s="25"/>
      <c r="W45" s="34"/>
      <c r="X45" s="25"/>
      <c r="Y45" s="34"/>
      <c r="Z45" s="25"/>
      <c r="AA45" s="34"/>
      <c r="AB45" s="25"/>
      <c r="AC45" s="34"/>
      <c r="AD45" s="25"/>
      <c r="AE45" s="34"/>
      <c r="AF45" s="25"/>
      <c r="AG45" s="34"/>
    </row>
    <row r="46" spans="2:33" ht="8.25" customHeight="1">
      <c r="B46" s="67">
        <f t="shared" si="10"/>
        <v>37</v>
      </c>
      <c r="C46" s="64">
        <f t="shared" si="0"/>
        <v>0.6018150231520483</v>
      </c>
      <c r="D46" s="33">
        <f t="shared" si="4"/>
        <v>0.22053697513598602</v>
      </c>
      <c r="E46" s="64">
        <f t="shared" si="1"/>
        <v>0.7986355100472928</v>
      </c>
      <c r="F46" s="33">
        <f t="shared" si="5"/>
        <v>0.09765138350465004</v>
      </c>
      <c r="G46" s="64">
        <f t="shared" si="2"/>
        <v>0.7535540501027942</v>
      </c>
      <c r="H46" s="33">
        <f t="shared" si="6"/>
        <v>0.12288559163133597</v>
      </c>
      <c r="I46" s="64">
        <f t="shared" si="7"/>
        <v>1.32704482162041</v>
      </c>
      <c r="J46" s="33">
        <f t="shared" si="8"/>
        <v>0.122885591631336</v>
      </c>
      <c r="K46" s="67">
        <f t="shared" si="11"/>
        <v>53</v>
      </c>
      <c r="L46" s="158"/>
      <c r="N46" s="25"/>
      <c r="O46" s="34"/>
      <c r="P46" s="25"/>
      <c r="Q46" s="34"/>
      <c r="R46" s="25"/>
      <c r="S46" s="34"/>
      <c r="T46" s="25"/>
      <c r="U46" s="34"/>
      <c r="V46" s="25"/>
      <c r="W46" s="34"/>
      <c r="X46" s="25"/>
      <c r="Y46" s="34"/>
      <c r="Z46" s="25"/>
      <c r="AA46" s="34"/>
      <c r="AB46" s="25"/>
      <c r="AC46" s="34"/>
      <c r="AD46" s="25"/>
      <c r="AE46" s="34"/>
      <c r="AF46" s="25"/>
      <c r="AG46" s="34"/>
    </row>
    <row r="47" spans="2:33" ht="8.25" customHeight="1">
      <c r="B47" s="67">
        <f t="shared" si="10"/>
        <v>38</v>
      </c>
      <c r="C47" s="64">
        <f t="shared" si="0"/>
        <v>0.6156614753256583</v>
      </c>
      <c r="D47" s="33">
        <f t="shared" si="4"/>
        <v>0.2106580212939186</v>
      </c>
      <c r="E47" s="64">
        <f t="shared" si="1"/>
        <v>0.7880107536067219</v>
      </c>
      <c r="F47" s="33">
        <f t="shared" si="5"/>
        <v>0.1034678558604529</v>
      </c>
      <c r="G47" s="64">
        <f t="shared" si="2"/>
        <v>0.7812856265067174</v>
      </c>
      <c r="H47" s="33">
        <f t="shared" si="6"/>
        <v>0.10719016543346574</v>
      </c>
      <c r="I47" s="64">
        <f t="shared" si="7"/>
        <v>1.2799416321930788</v>
      </c>
      <c r="J47" s="33">
        <f t="shared" si="8"/>
        <v>0.10719016543346574</v>
      </c>
      <c r="K47" s="67">
        <f t="shared" si="11"/>
        <v>52</v>
      </c>
      <c r="L47" s="158"/>
      <c r="N47" s="25"/>
      <c r="O47" s="34"/>
      <c r="P47" s="25"/>
      <c r="Q47" s="34"/>
      <c r="R47" s="25"/>
      <c r="S47" s="34"/>
      <c r="T47" s="25"/>
      <c r="U47" s="34"/>
      <c r="V47" s="25"/>
      <c r="W47" s="34"/>
      <c r="X47" s="25"/>
      <c r="Y47" s="34"/>
      <c r="Z47" s="25"/>
      <c r="AA47" s="34"/>
      <c r="AB47" s="25"/>
      <c r="AC47" s="34"/>
      <c r="AD47" s="25"/>
      <c r="AE47" s="34"/>
      <c r="AF47" s="25"/>
      <c r="AG47" s="34"/>
    </row>
    <row r="48" spans="2:33" ht="8.25" customHeight="1">
      <c r="B48" s="67">
        <f t="shared" si="10"/>
        <v>39</v>
      </c>
      <c r="C48" s="64">
        <f t="shared" si="0"/>
        <v>0.6293203910498374</v>
      </c>
      <c r="D48" s="33">
        <f t="shared" si="4"/>
        <v>0.2011281961454862</v>
      </c>
      <c r="E48" s="64">
        <f t="shared" si="1"/>
        <v>0.7771459614569709</v>
      </c>
      <c r="F48" s="33">
        <f t="shared" si="5"/>
        <v>0.10949740552074987</v>
      </c>
      <c r="G48" s="64">
        <f t="shared" si="2"/>
        <v>0.809784033195007</v>
      </c>
      <c r="H48" s="33">
        <f t="shared" si="6"/>
        <v>0.09163079062473634</v>
      </c>
      <c r="I48" s="64">
        <f t="shared" si="7"/>
        <v>1.2348971565350515</v>
      </c>
      <c r="J48" s="33">
        <f t="shared" si="8"/>
        <v>0.09163079062473631</v>
      </c>
      <c r="K48" s="67">
        <f t="shared" si="11"/>
        <v>51</v>
      </c>
      <c r="L48" s="158"/>
      <c r="N48" s="25"/>
      <c r="O48" s="34"/>
      <c r="P48" s="25"/>
      <c r="Q48" s="34"/>
      <c r="R48" s="25"/>
      <c r="S48" s="34"/>
      <c r="T48" s="25"/>
      <c r="U48" s="34"/>
      <c r="V48" s="25"/>
      <c r="W48" s="34"/>
      <c r="X48" s="25"/>
      <c r="Y48" s="34"/>
      <c r="Z48" s="25"/>
      <c r="AA48" s="34"/>
      <c r="AB48" s="25"/>
      <c r="AC48" s="34"/>
      <c r="AD48" s="25"/>
      <c r="AE48" s="34"/>
      <c r="AF48" s="25"/>
      <c r="AG48" s="34"/>
    </row>
    <row r="49" spans="2:33" ht="8.25" customHeight="1">
      <c r="B49" s="67">
        <f aca="true" t="shared" si="12" ref="B49:B54">B48+1</f>
        <v>40</v>
      </c>
      <c r="C49" s="64">
        <f t="shared" si="0"/>
        <v>0.6427876096865393</v>
      </c>
      <c r="D49" s="33">
        <f t="shared" si="4"/>
        <v>0.19193250324756517</v>
      </c>
      <c r="E49" s="64">
        <f aca="true" t="shared" si="13" ref="E49:E54">COS(RADIANS(B49))</f>
        <v>0.766044443118978</v>
      </c>
      <c r="F49" s="33">
        <f t="shared" si="5"/>
        <v>0.11574603344648059</v>
      </c>
      <c r="G49" s="64">
        <f aca="true" t="shared" si="14" ref="G49:G54">TAN(RADIANS(B49))</f>
        <v>0.8390996311772799</v>
      </c>
      <c r="H49" s="33">
        <f t="shared" si="6"/>
        <v>0.07618646980108458</v>
      </c>
      <c r="I49" s="64">
        <f t="shared" si="7"/>
        <v>1.19175359259421</v>
      </c>
      <c r="J49" s="33">
        <f t="shared" si="8"/>
        <v>0.07618646980108455</v>
      </c>
      <c r="K49" s="67">
        <f aca="true" t="shared" si="15" ref="K49:K54">K48-1</f>
        <v>50</v>
      </c>
      <c r="L49" s="158"/>
      <c r="N49" s="25"/>
      <c r="O49" s="34"/>
      <c r="P49" s="25"/>
      <c r="Q49" s="34"/>
      <c r="R49" s="25"/>
      <c r="S49" s="34"/>
      <c r="T49" s="25"/>
      <c r="U49" s="34"/>
      <c r="V49" s="25"/>
      <c r="W49" s="34"/>
      <c r="X49" s="25"/>
      <c r="Y49" s="34"/>
      <c r="Z49" s="25"/>
      <c r="AA49" s="34"/>
      <c r="AB49" s="25"/>
      <c r="AC49" s="34"/>
      <c r="AD49" s="25"/>
      <c r="AE49" s="34"/>
      <c r="AF49" s="25"/>
      <c r="AG49" s="34"/>
    </row>
    <row r="50" spans="2:33" ht="8.25" customHeight="1">
      <c r="B50" s="67">
        <f t="shared" si="12"/>
        <v>41</v>
      </c>
      <c r="C50" s="64">
        <f t="shared" si="0"/>
        <v>0.6560590289905073</v>
      </c>
      <c r="D50" s="33">
        <f t="shared" si="4"/>
        <v>0.1830570831677612</v>
      </c>
      <c r="E50" s="64">
        <f t="shared" si="13"/>
        <v>0.754709580222772</v>
      </c>
      <c r="F50" s="33">
        <f t="shared" si="5"/>
        <v>0.12222013707435285</v>
      </c>
      <c r="G50" s="64">
        <f t="shared" si="14"/>
        <v>0.8692867378162267</v>
      </c>
      <c r="H50" s="33">
        <f t="shared" si="6"/>
        <v>0.060836946093408326</v>
      </c>
      <c r="I50" s="64">
        <f t="shared" si="7"/>
        <v>1.1503684072210096</v>
      </c>
      <c r="J50" s="33">
        <f t="shared" si="8"/>
        <v>0.06083694609340836</v>
      </c>
      <c r="K50" s="67">
        <f t="shared" si="15"/>
        <v>49</v>
      </c>
      <c r="L50" s="158"/>
      <c r="N50" s="25"/>
      <c r="O50" s="34"/>
      <c r="P50" s="25"/>
      <c r="Q50" s="34"/>
      <c r="R50" s="25"/>
      <c r="S50" s="34"/>
      <c r="T50" s="25"/>
      <c r="U50" s="34"/>
      <c r="V50" s="25"/>
      <c r="W50" s="34"/>
      <c r="X50" s="25"/>
      <c r="Y50" s="34"/>
      <c r="Z50" s="25"/>
      <c r="AA50" s="34"/>
      <c r="AB50" s="25"/>
      <c r="AC50" s="34"/>
      <c r="AD50" s="25"/>
      <c r="AE50" s="34"/>
      <c r="AF50" s="25"/>
      <c r="AG50" s="34"/>
    </row>
    <row r="51" spans="2:33" ht="8.25" customHeight="1">
      <c r="B51" s="67">
        <f t="shared" si="12"/>
        <v>42</v>
      </c>
      <c r="C51" s="64">
        <f t="shared" si="0"/>
        <v>0.6691306063588582</v>
      </c>
      <c r="D51" s="33">
        <f t="shared" si="4"/>
        <v>0.17448910482575006</v>
      </c>
      <c r="E51" s="64">
        <f t="shared" si="13"/>
        <v>0.7431448254773942</v>
      </c>
      <c r="F51" s="33">
        <f t="shared" si="5"/>
        <v>0.1289265418564653</v>
      </c>
      <c r="G51" s="64">
        <f t="shared" si="14"/>
        <v>0.9004040442978399</v>
      </c>
      <c r="H51" s="33">
        <f t="shared" si="6"/>
        <v>0.045562562969284785</v>
      </c>
      <c r="I51" s="64">
        <f t="shared" si="7"/>
        <v>1.110612514829193</v>
      </c>
      <c r="J51" s="33">
        <f t="shared" si="8"/>
        <v>0.04556256296928483</v>
      </c>
      <c r="K51" s="67">
        <f t="shared" si="15"/>
        <v>48</v>
      </c>
      <c r="L51" s="158"/>
      <c r="N51" s="25"/>
      <c r="O51" s="34"/>
      <c r="P51" s="25"/>
      <c r="Q51" s="34"/>
      <c r="R51" s="25"/>
      <c r="S51" s="34"/>
      <c r="T51" s="25"/>
      <c r="U51" s="34"/>
      <c r="V51" s="25"/>
      <c r="W51" s="34"/>
      <c r="X51" s="25"/>
      <c r="Y51" s="34"/>
      <c r="Z51" s="25"/>
      <c r="AA51" s="34"/>
      <c r="AB51" s="25"/>
      <c r="AC51" s="34"/>
      <c r="AD51" s="25"/>
      <c r="AE51" s="34"/>
      <c r="AF51" s="25"/>
      <c r="AG51" s="34"/>
    </row>
    <row r="52" spans="2:33" ht="8.25" customHeight="1">
      <c r="B52" s="67">
        <f t="shared" si="12"/>
        <v>43</v>
      </c>
      <c r="C52" s="64">
        <f t="shared" si="0"/>
        <v>0.6819983600624985</v>
      </c>
      <c r="D52" s="33">
        <f t="shared" si="4"/>
        <v>0.16621666964947984</v>
      </c>
      <c r="E52" s="64">
        <f t="shared" si="13"/>
        <v>0.7313537016191705</v>
      </c>
      <c r="F52" s="33">
        <f t="shared" si="5"/>
        <v>0.13587253616059866</v>
      </c>
      <c r="G52" s="64">
        <f t="shared" si="14"/>
        <v>0.9325150861376618</v>
      </c>
      <c r="H52" s="33">
        <f t="shared" si="6"/>
        <v>0.030344133488881167</v>
      </c>
      <c r="I52" s="64">
        <f t="shared" si="7"/>
        <v>1.0723687100246824</v>
      </c>
      <c r="J52" s="33">
        <f t="shared" si="8"/>
        <v>0.03034413348888113</v>
      </c>
      <c r="K52" s="67">
        <f t="shared" si="15"/>
        <v>47</v>
      </c>
      <c r="L52" s="158"/>
      <c r="N52" s="25"/>
      <c r="O52" s="34"/>
      <c r="P52" s="25"/>
      <c r="Q52" s="34"/>
      <c r="R52" s="25"/>
      <c r="S52" s="34"/>
      <c r="T52" s="25"/>
      <c r="U52" s="34"/>
      <c r="V52" s="25"/>
      <c r="W52" s="34"/>
      <c r="X52" s="25"/>
      <c r="Y52" s="34"/>
      <c r="Z52" s="25"/>
      <c r="AA52" s="34"/>
      <c r="AB52" s="25"/>
      <c r="AC52" s="34"/>
      <c r="AD52" s="25"/>
      <c r="AE52" s="34"/>
      <c r="AF52" s="25"/>
      <c r="AG52" s="34"/>
    </row>
    <row r="53" spans="2:33" ht="8.25" customHeight="1">
      <c r="B53" s="67">
        <f t="shared" si="12"/>
        <v>44</v>
      </c>
      <c r="C53" s="64">
        <f t="shared" si="0"/>
        <v>0.6946583704589973</v>
      </c>
      <c r="D53" s="33">
        <f t="shared" si="4"/>
        <v>0.15822872677940183</v>
      </c>
      <c r="E53" s="64">
        <f t="shared" si="13"/>
        <v>0.7193398003386512</v>
      </c>
      <c r="F53" s="33">
        <f t="shared" si="5"/>
        <v>0.14306590996299426</v>
      </c>
      <c r="G53" s="64">
        <f t="shared" si="14"/>
        <v>0.9656887748070739</v>
      </c>
      <c r="H53" s="33">
        <f t="shared" si="6"/>
        <v>0.015162816816407562</v>
      </c>
      <c r="I53" s="64">
        <f t="shared" si="7"/>
        <v>1.0355303137905696</v>
      </c>
      <c r="J53" s="33">
        <f t="shared" si="8"/>
        <v>0.015162816816407547</v>
      </c>
      <c r="K53" s="67">
        <f t="shared" si="15"/>
        <v>46</v>
      </c>
      <c r="L53" s="158"/>
      <c r="N53" s="24"/>
      <c r="O53" s="18"/>
      <c r="P53" s="24"/>
      <c r="Q53" s="18"/>
      <c r="R53" s="24"/>
      <c r="S53" s="18"/>
      <c r="T53" s="24"/>
      <c r="U53" s="18"/>
      <c r="V53" s="24"/>
      <c r="W53" s="18"/>
      <c r="X53" s="24"/>
      <c r="Y53" s="18"/>
      <c r="Z53" s="24"/>
      <c r="AA53" s="18"/>
      <c r="AB53" s="24"/>
      <c r="AC53" s="18"/>
      <c r="AD53" s="24"/>
      <c r="AE53" s="18"/>
      <c r="AF53" s="24"/>
      <c r="AG53" s="18"/>
    </row>
    <row r="54" spans="2:12" ht="9" customHeight="1" thickBot="1">
      <c r="B54" s="67">
        <f t="shared" si="12"/>
        <v>45</v>
      </c>
      <c r="C54" s="64">
        <f t="shared" si="0"/>
        <v>0.7071067811865475</v>
      </c>
      <c r="D54" s="33">
        <f t="shared" si="4"/>
        <v>0.15051499783199063</v>
      </c>
      <c r="E54" s="64">
        <f t="shared" si="13"/>
        <v>0.7071067811865476</v>
      </c>
      <c r="F54" s="33">
        <f t="shared" si="5"/>
        <v>0.15051499783199057</v>
      </c>
      <c r="G54" s="64">
        <f t="shared" si="14"/>
        <v>0.9999999999999999</v>
      </c>
      <c r="H54" s="33">
        <f t="shared" si="6"/>
        <v>4.821637332766436E-17</v>
      </c>
      <c r="I54" s="64">
        <f t="shared" si="7"/>
        <v>1</v>
      </c>
      <c r="J54" s="33">
        <f t="shared" si="8"/>
        <v>0</v>
      </c>
      <c r="K54" s="67">
        <f t="shared" si="15"/>
        <v>45</v>
      </c>
      <c r="L54" s="158"/>
    </row>
    <row r="55" spans="2:12" ht="12.75" customHeight="1" thickBot="1">
      <c r="B55" s="77" t="s">
        <v>21</v>
      </c>
      <c r="C55" s="78" t="s">
        <v>3</v>
      </c>
      <c r="D55" s="78" t="s">
        <v>8</v>
      </c>
      <c r="E55" s="78" t="s">
        <v>2</v>
      </c>
      <c r="F55" s="78" t="s">
        <v>7</v>
      </c>
      <c r="G55" s="78" t="s">
        <v>5</v>
      </c>
      <c r="H55" s="78" t="s">
        <v>10</v>
      </c>
      <c r="I55" s="78" t="s">
        <v>4</v>
      </c>
      <c r="J55" s="78" t="s">
        <v>9</v>
      </c>
      <c r="K55" s="79" t="s">
        <v>21</v>
      </c>
      <c r="L55" s="158"/>
    </row>
    <row r="56" spans="2:13" ht="12.75">
      <c r="B56" s="150" t="s">
        <v>43</v>
      </c>
      <c r="C56" s="151"/>
      <c r="D56" s="151"/>
      <c r="E56" s="151"/>
      <c r="F56" s="151"/>
      <c r="G56" s="151"/>
      <c r="H56" s="151"/>
      <c r="I56" s="151"/>
      <c r="J56" s="151"/>
      <c r="K56" s="151"/>
      <c r="L56" s="158"/>
      <c r="M56" s="75"/>
    </row>
    <row r="57" spans="2:13" ht="9.75" customHeight="1">
      <c r="B57" s="152"/>
      <c r="C57" s="152"/>
      <c r="D57" s="152"/>
      <c r="E57" s="152"/>
      <c r="F57" s="152"/>
      <c r="G57" s="152"/>
      <c r="H57" s="152"/>
      <c r="I57" s="152"/>
      <c r="J57" s="152"/>
      <c r="K57" s="152"/>
      <c r="L57" s="158"/>
      <c r="M57" s="75"/>
    </row>
    <row r="58" spans="2:13" ht="9.75" customHeight="1">
      <c r="B58" s="152"/>
      <c r="C58" s="152"/>
      <c r="D58" s="152"/>
      <c r="E58" s="152"/>
      <c r="F58" s="152"/>
      <c r="G58" s="152"/>
      <c r="H58" s="152"/>
      <c r="I58" s="152"/>
      <c r="J58" s="152"/>
      <c r="K58" s="152"/>
      <c r="L58" s="158"/>
      <c r="M58" s="75"/>
    </row>
    <row r="59" spans="2:13" ht="9.75" customHeight="1">
      <c r="B59" s="152"/>
      <c r="C59" s="152"/>
      <c r="D59" s="152"/>
      <c r="E59" s="152"/>
      <c r="F59" s="152"/>
      <c r="G59" s="152"/>
      <c r="H59" s="152"/>
      <c r="I59" s="152"/>
      <c r="J59" s="152"/>
      <c r="K59" s="152"/>
      <c r="L59" s="158"/>
      <c r="M59" s="75"/>
    </row>
    <row r="60" spans="2:13" ht="9.75" customHeight="1">
      <c r="B60" s="75"/>
      <c r="C60" s="75"/>
      <c r="D60" s="75"/>
      <c r="E60" s="75"/>
      <c r="F60" s="75"/>
      <c r="G60" s="75"/>
      <c r="H60" s="75"/>
      <c r="I60" s="75"/>
      <c r="J60" s="75"/>
      <c r="K60" s="75"/>
      <c r="L60" s="75"/>
      <c r="M60" s="75"/>
    </row>
    <row r="61" spans="2:13" ht="9.75" customHeight="1">
      <c r="B61" s="75"/>
      <c r="C61" s="75"/>
      <c r="D61" s="75"/>
      <c r="E61" s="75"/>
      <c r="F61" s="75"/>
      <c r="G61" s="75"/>
      <c r="H61" s="75"/>
      <c r="I61" s="75"/>
      <c r="J61" s="75"/>
      <c r="K61" s="75"/>
      <c r="L61" s="75"/>
      <c r="M61" s="75"/>
    </row>
    <row r="62" spans="2:13" ht="9.75" customHeight="1">
      <c r="B62" s="75"/>
      <c r="C62" s="75"/>
      <c r="D62" s="75"/>
      <c r="E62" s="75"/>
      <c r="F62" s="75"/>
      <c r="G62" s="75"/>
      <c r="H62" s="75"/>
      <c r="I62" s="75"/>
      <c r="J62" s="75"/>
      <c r="K62" s="75"/>
      <c r="L62" s="75"/>
      <c r="M62" s="75"/>
    </row>
    <row r="63" spans="2:13" ht="9.75" customHeight="1">
      <c r="B63" s="75"/>
      <c r="C63" s="75"/>
      <c r="D63" s="75"/>
      <c r="E63" s="75"/>
      <c r="F63" s="75"/>
      <c r="G63" s="75"/>
      <c r="H63" s="75"/>
      <c r="I63" s="75"/>
      <c r="J63" s="75"/>
      <c r="K63" s="75"/>
      <c r="L63" s="75"/>
      <c r="M63" s="75"/>
    </row>
    <row r="64" spans="2:13" ht="9.75" customHeight="1">
      <c r="B64" s="75"/>
      <c r="C64" s="75"/>
      <c r="D64" s="75"/>
      <c r="E64" s="75"/>
      <c r="F64" s="75"/>
      <c r="G64" s="75"/>
      <c r="H64" s="75"/>
      <c r="I64" s="75"/>
      <c r="J64" s="75"/>
      <c r="K64" s="75"/>
      <c r="L64" s="75"/>
      <c r="M64" s="75"/>
    </row>
    <row r="65" spans="2:13" ht="9.75" customHeight="1">
      <c r="B65" s="75"/>
      <c r="C65" s="75"/>
      <c r="D65" s="75"/>
      <c r="E65" s="75"/>
      <c r="F65" s="75"/>
      <c r="G65" s="75"/>
      <c r="H65" s="75"/>
      <c r="I65" s="75"/>
      <c r="J65" s="75"/>
      <c r="K65" s="75"/>
      <c r="L65" s="75"/>
      <c r="M65" s="75"/>
    </row>
    <row r="66" ht="59.25" customHeight="1"/>
    <row r="67" ht="9.75" customHeight="1" thickBot="1"/>
    <row r="68" spans="14:33" ht="12.75" customHeight="1" thickBot="1">
      <c r="N68" s="80" t="s">
        <v>13</v>
      </c>
      <c r="O68" s="81" t="s">
        <v>14</v>
      </c>
      <c r="P68" s="82" t="s">
        <v>13</v>
      </c>
      <c r="Q68" s="81" t="s">
        <v>14</v>
      </c>
      <c r="R68" s="82" t="s">
        <v>13</v>
      </c>
      <c r="S68" s="81" t="s">
        <v>14</v>
      </c>
      <c r="T68" s="82" t="s">
        <v>13</v>
      </c>
      <c r="U68" s="81" t="s">
        <v>14</v>
      </c>
      <c r="V68" s="82" t="s">
        <v>13</v>
      </c>
      <c r="W68" s="81" t="s">
        <v>14</v>
      </c>
      <c r="X68" s="82" t="s">
        <v>13</v>
      </c>
      <c r="Y68" s="81" t="s">
        <v>14</v>
      </c>
      <c r="Z68" s="82" t="s">
        <v>13</v>
      </c>
      <c r="AA68" s="81" t="s">
        <v>14</v>
      </c>
      <c r="AB68" s="82" t="s">
        <v>13</v>
      </c>
      <c r="AC68" s="81" t="s">
        <v>14</v>
      </c>
      <c r="AD68" s="82" t="s">
        <v>13</v>
      </c>
      <c r="AE68" s="81" t="s">
        <v>14</v>
      </c>
      <c r="AF68" s="82" t="s">
        <v>13</v>
      </c>
      <c r="AG68" s="83" t="s">
        <v>14</v>
      </c>
    </row>
    <row r="69" spans="14:33" ht="9.75" customHeight="1">
      <c r="N69" s="23">
        <v>1</v>
      </c>
      <c r="O69" s="33">
        <f>LOG(N69)</f>
        <v>0</v>
      </c>
      <c r="P69" s="25">
        <v>1.5</v>
      </c>
      <c r="Q69" s="33">
        <f>LOG(P69)</f>
        <v>0.17609125905568124</v>
      </c>
      <c r="R69" s="25">
        <f>P119</f>
        <v>2.0000000000000004</v>
      </c>
      <c r="S69" s="33">
        <f>LOG(R69)</f>
        <v>0.3010299956639813</v>
      </c>
      <c r="T69" s="98">
        <f>R119</f>
        <v>3.0000000000000013</v>
      </c>
      <c r="U69" s="99">
        <f>LOG(T69)</f>
        <v>0.47712125471966266</v>
      </c>
      <c r="V69" s="25">
        <f>T119</f>
        <v>4.000000000000002</v>
      </c>
      <c r="W69" s="33">
        <f>LOG(V69)</f>
        <v>0.6020599913279626</v>
      </c>
      <c r="X69" s="25">
        <f>V119</f>
        <v>4.9999999999999805</v>
      </c>
      <c r="Y69" s="33">
        <f aca="true" t="shared" si="16" ref="Y69:Y100">LOG(X69)</f>
        <v>0.6989700043360171</v>
      </c>
      <c r="Z69" s="98">
        <f>X119</f>
        <v>5.999999999999959</v>
      </c>
      <c r="AA69" s="99">
        <f aca="true" t="shared" si="17" ref="AA69:AA100">LOG(Z69)</f>
        <v>0.7781512503836406</v>
      </c>
      <c r="AB69" s="25">
        <f>Z119</f>
        <v>6.999999999999938</v>
      </c>
      <c r="AC69" s="33">
        <f aca="true" t="shared" si="18" ref="AC69:AC77">LOG(AB69)</f>
        <v>0.8450980400142529</v>
      </c>
      <c r="AD69" s="25">
        <f>AB119</f>
        <v>7.9999999999999165</v>
      </c>
      <c r="AE69" s="33">
        <f aca="true" t="shared" si="19" ref="AE69:AE77">LOG(AD69)</f>
        <v>0.9030899869919391</v>
      </c>
      <c r="AF69" s="25">
        <f>AD119</f>
        <v>8.999999999999895</v>
      </c>
      <c r="AG69" s="33">
        <f>LOG(AF69)</f>
        <v>0.9542425094393198</v>
      </c>
    </row>
    <row r="70" spans="14:33" ht="9.75" customHeight="1">
      <c r="N70" s="23">
        <f aca="true" t="shared" si="20" ref="N70:N119">N69+0.01</f>
        <v>1.01</v>
      </c>
      <c r="O70" s="34">
        <f aca="true" t="shared" si="21" ref="O70:O119">LOG(N70)</f>
        <v>0.004321373782642578</v>
      </c>
      <c r="P70" s="23">
        <f aca="true" t="shared" si="22" ref="P70:P119">P69+0.01</f>
        <v>1.51</v>
      </c>
      <c r="Q70" s="34">
        <f aca="true" t="shared" si="23" ref="Q70:Q119">LOG(P70)</f>
        <v>0.17897694729316943</v>
      </c>
      <c r="R70" s="89">
        <f aca="true" t="shared" si="24" ref="R70:R119">R69+0.02</f>
        <v>2.0200000000000005</v>
      </c>
      <c r="S70" s="90">
        <f aca="true" t="shared" si="25" ref="S70:S119">LOG(R70)</f>
        <v>0.3053513694466239</v>
      </c>
      <c r="T70" s="23">
        <f aca="true" t="shared" si="26" ref="T70:T119">T69+0.02</f>
        <v>3.0200000000000014</v>
      </c>
      <c r="U70" s="34">
        <f aca="true" t="shared" si="27" ref="U70:U119">LOG(T70)</f>
        <v>0.48000694295715085</v>
      </c>
      <c r="V70" s="23">
        <f aca="true" t="shared" si="28" ref="V70:V119">V69+0.02</f>
        <v>4.020000000000001</v>
      </c>
      <c r="W70" s="34">
        <f aca="true" t="shared" si="29" ref="W70:W119">LOG(V70)</f>
        <v>0.6042260530844702</v>
      </c>
      <c r="X70" s="23">
        <f aca="true" t="shared" si="30" ref="X70:X119">X69+0.02</f>
        <v>5.01999999999998</v>
      </c>
      <c r="Y70" s="34">
        <f t="shared" si="16"/>
        <v>0.7007037171450176</v>
      </c>
      <c r="Z70" s="23">
        <f aca="true" t="shared" si="31" ref="Z70:Z119">Z69+0.02</f>
        <v>6.019999999999959</v>
      </c>
      <c r="AA70" s="34">
        <f t="shared" si="17"/>
        <v>0.7795964912578216</v>
      </c>
      <c r="AB70" s="23">
        <f aca="true" t="shared" si="32" ref="AB70:AB119">AB69+0.02</f>
        <v>7.019999999999937</v>
      </c>
      <c r="AC70" s="34">
        <f t="shared" si="18"/>
        <v>0.8463371121298014</v>
      </c>
      <c r="AD70" s="23">
        <f>AD69+0.02</f>
        <v>8.019999999999916</v>
      </c>
      <c r="AE70" s="34">
        <f t="shared" si="19"/>
        <v>0.904174368284159</v>
      </c>
      <c r="AF70" s="23">
        <f>AF69+0.02</f>
        <v>9.019999999999895</v>
      </c>
      <c r="AG70" s="33">
        <f aca="true" t="shared" si="33" ref="AG70:AG119">LOG(AF70)</f>
        <v>0.9552065375419366</v>
      </c>
    </row>
    <row r="71" spans="14:33" ht="9.75" customHeight="1">
      <c r="N71" s="89">
        <f t="shared" si="20"/>
        <v>1.02</v>
      </c>
      <c r="O71" s="90">
        <f t="shared" si="21"/>
        <v>0.00860017176191757</v>
      </c>
      <c r="P71" s="89">
        <f t="shared" si="22"/>
        <v>1.52</v>
      </c>
      <c r="Q71" s="90">
        <f t="shared" si="23"/>
        <v>0.18184358794477254</v>
      </c>
      <c r="R71" s="23">
        <f t="shared" si="24"/>
        <v>2.0400000000000005</v>
      </c>
      <c r="S71" s="34">
        <f t="shared" si="25"/>
        <v>0.3096301674258989</v>
      </c>
      <c r="T71" s="23">
        <f t="shared" si="26"/>
        <v>3.0400000000000014</v>
      </c>
      <c r="U71" s="34">
        <f t="shared" si="27"/>
        <v>0.48287358360875393</v>
      </c>
      <c r="V71" s="23">
        <f t="shared" si="28"/>
        <v>4.040000000000001</v>
      </c>
      <c r="W71" s="34">
        <f t="shared" si="29"/>
        <v>0.606381365110605</v>
      </c>
      <c r="X71" s="23">
        <f t="shared" si="30"/>
        <v>5.03999999999998</v>
      </c>
      <c r="Y71" s="34">
        <f t="shared" si="16"/>
        <v>0.7024305364455236</v>
      </c>
      <c r="Z71" s="23">
        <f t="shared" si="31"/>
        <v>6.039999999999958</v>
      </c>
      <c r="AA71" s="34">
        <f t="shared" si="17"/>
        <v>0.7810369386211288</v>
      </c>
      <c r="AB71" s="23">
        <f t="shared" si="32"/>
        <v>7.039999999999937</v>
      </c>
      <c r="AC71" s="34">
        <f t="shared" si="18"/>
        <v>0.8475726591421083</v>
      </c>
      <c r="AD71" s="23">
        <f aca="true" t="shared" si="34" ref="AD71:AD119">AD70+0.02</f>
        <v>8.039999999999916</v>
      </c>
      <c r="AE71" s="34">
        <f t="shared" si="19"/>
        <v>0.9052560487484467</v>
      </c>
      <c r="AF71" s="23">
        <f aca="true" t="shared" si="35" ref="AF71:AF119">AF70+0.02</f>
        <v>9.039999999999894</v>
      </c>
      <c r="AG71" s="33">
        <f t="shared" si="33"/>
        <v>0.9561684304753583</v>
      </c>
    </row>
    <row r="72" spans="14:33" ht="9.75" customHeight="1">
      <c r="N72" s="94">
        <f t="shared" si="20"/>
        <v>1.03</v>
      </c>
      <c r="O72" s="95">
        <f t="shared" si="21"/>
        <v>0.012837224705172217</v>
      </c>
      <c r="P72" s="23">
        <f t="shared" si="22"/>
        <v>1.53</v>
      </c>
      <c r="Q72" s="34">
        <f t="shared" si="23"/>
        <v>0.1846914308175988</v>
      </c>
      <c r="R72" s="23">
        <f t="shared" si="24"/>
        <v>2.0600000000000005</v>
      </c>
      <c r="S72" s="34">
        <f t="shared" si="25"/>
        <v>0.3138672203691535</v>
      </c>
      <c r="T72" s="23">
        <f t="shared" si="26"/>
        <v>3.0600000000000014</v>
      </c>
      <c r="U72" s="34">
        <f t="shared" si="27"/>
        <v>0.4857214264815802</v>
      </c>
      <c r="V72" s="23">
        <f t="shared" si="28"/>
        <v>4.0600000000000005</v>
      </c>
      <c r="W72" s="34">
        <f t="shared" si="29"/>
        <v>0.6085260335771941</v>
      </c>
      <c r="X72" s="23">
        <f t="shared" si="30"/>
        <v>5.059999999999979</v>
      </c>
      <c r="Y72" s="34">
        <f t="shared" si="16"/>
        <v>0.7041505168397973</v>
      </c>
      <c r="Z72" s="23">
        <f t="shared" si="31"/>
        <v>6.059999999999958</v>
      </c>
      <c r="AA72" s="34">
        <f t="shared" si="17"/>
        <v>0.7824726241662832</v>
      </c>
      <c r="AB72" s="23">
        <f t="shared" si="32"/>
        <v>7.0599999999999365</v>
      </c>
      <c r="AC72" s="34">
        <f t="shared" si="18"/>
        <v>0.8488047010517998</v>
      </c>
      <c r="AD72" s="23">
        <f t="shared" si="34"/>
        <v>8.059999999999915</v>
      </c>
      <c r="AE72" s="34">
        <f t="shared" si="19"/>
        <v>0.9063350418050861</v>
      </c>
      <c r="AF72" s="23">
        <f t="shared" si="35"/>
        <v>9.059999999999894</v>
      </c>
      <c r="AG72" s="33">
        <f t="shared" si="33"/>
        <v>0.957128197676808</v>
      </c>
    </row>
    <row r="73" spans="14:33" ht="9.75" customHeight="1">
      <c r="N73" s="94">
        <f t="shared" si="20"/>
        <v>1.04</v>
      </c>
      <c r="O73" s="95">
        <f t="shared" si="21"/>
        <v>0.01703333929878037</v>
      </c>
      <c r="P73" s="23">
        <f t="shared" si="22"/>
        <v>1.54</v>
      </c>
      <c r="Q73" s="34">
        <f t="shared" si="23"/>
        <v>0.18752072083646307</v>
      </c>
      <c r="R73" s="23">
        <f t="shared" si="24"/>
        <v>2.0800000000000005</v>
      </c>
      <c r="S73" s="34">
        <f t="shared" si="25"/>
        <v>0.3180633349627617</v>
      </c>
      <c r="T73" s="23">
        <f t="shared" si="26"/>
        <v>3.0800000000000014</v>
      </c>
      <c r="U73" s="34">
        <f t="shared" si="27"/>
        <v>0.48855071650044446</v>
      </c>
      <c r="V73" s="23">
        <f t="shared" si="28"/>
        <v>4.08</v>
      </c>
      <c r="W73" s="34">
        <f t="shared" si="29"/>
        <v>0.6106601630898799</v>
      </c>
      <c r="X73" s="23">
        <f t="shared" si="30"/>
        <v>5.079999999999979</v>
      </c>
      <c r="Y73" s="34">
        <f t="shared" si="16"/>
        <v>0.7058637122839174</v>
      </c>
      <c r="Z73" s="23">
        <f t="shared" si="31"/>
        <v>6.079999999999957</v>
      </c>
      <c r="AA73" s="34">
        <f t="shared" si="17"/>
        <v>0.7839035792727319</v>
      </c>
      <c r="AB73" s="23">
        <f t="shared" si="32"/>
        <v>7.079999999999936</v>
      </c>
      <c r="AC73" s="34">
        <f t="shared" si="18"/>
        <v>0.8500332576897651</v>
      </c>
      <c r="AD73" s="23">
        <f t="shared" si="34"/>
        <v>8.079999999999915</v>
      </c>
      <c r="AE73" s="34">
        <f t="shared" si="19"/>
        <v>0.9074113607745816</v>
      </c>
      <c r="AF73" s="23">
        <f t="shared" si="35"/>
        <v>9.079999999999893</v>
      </c>
      <c r="AG73" s="33">
        <f t="shared" si="33"/>
        <v>0.95808584852108</v>
      </c>
    </row>
    <row r="74" spans="14:33" ht="9.75" customHeight="1">
      <c r="N74" s="91">
        <f t="shared" si="20"/>
        <v>1.05</v>
      </c>
      <c r="O74" s="92">
        <f t="shared" si="21"/>
        <v>0.021189299069938092</v>
      </c>
      <c r="P74" s="26">
        <f t="shared" si="22"/>
        <v>1.55</v>
      </c>
      <c r="Q74" s="35">
        <f t="shared" si="23"/>
        <v>0.1903316981702915</v>
      </c>
      <c r="R74" s="26">
        <f t="shared" si="24"/>
        <v>2.1000000000000005</v>
      </c>
      <c r="S74" s="35">
        <f t="shared" si="25"/>
        <v>0.32221929473391936</v>
      </c>
      <c r="T74" s="26">
        <f t="shared" si="26"/>
        <v>3.1000000000000014</v>
      </c>
      <c r="U74" s="35">
        <f t="shared" si="27"/>
        <v>0.49136169383427286</v>
      </c>
      <c r="V74" s="26">
        <f t="shared" si="28"/>
        <v>4.1</v>
      </c>
      <c r="W74" s="35">
        <f t="shared" si="29"/>
        <v>0.6127838567197355</v>
      </c>
      <c r="X74" s="91">
        <f t="shared" si="30"/>
        <v>5.099999999999978</v>
      </c>
      <c r="Y74" s="92">
        <f t="shared" si="16"/>
        <v>0.7075701760979345</v>
      </c>
      <c r="Z74" s="26">
        <f t="shared" si="31"/>
        <v>6.099999999999957</v>
      </c>
      <c r="AA74" s="35">
        <f t="shared" si="17"/>
        <v>0.7853298350107639</v>
      </c>
      <c r="AB74" s="26">
        <f t="shared" si="32"/>
        <v>7.099999999999936</v>
      </c>
      <c r="AC74" s="35">
        <f t="shared" si="18"/>
        <v>0.8512583487190714</v>
      </c>
      <c r="AD74" s="26">
        <f t="shared" si="34"/>
        <v>8.099999999999914</v>
      </c>
      <c r="AE74" s="35">
        <f t="shared" si="19"/>
        <v>0.9084850188786452</v>
      </c>
      <c r="AF74" s="26">
        <f t="shared" si="35"/>
        <v>9.099999999999893</v>
      </c>
      <c r="AG74" s="36">
        <f t="shared" si="33"/>
        <v>0.9590413923210885</v>
      </c>
    </row>
    <row r="75" spans="14:33" ht="9.75" customHeight="1">
      <c r="N75" s="94">
        <f t="shared" si="20"/>
        <v>1.06</v>
      </c>
      <c r="O75" s="95">
        <f t="shared" si="21"/>
        <v>0.02530586526477026</v>
      </c>
      <c r="P75" s="23">
        <f t="shared" si="22"/>
        <v>1.56</v>
      </c>
      <c r="Q75" s="34">
        <f t="shared" si="23"/>
        <v>0.1931245983544616</v>
      </c>
      <c r="R75" s="89">
        <f t="shared" si="24"/>
        <v>2.1200000000000006</v>
      </c>
      <c r="S75" s="90">
        <f t="shared" si="25"/>
        <v>0.32633586092875155</v>
      </c>
      <c r="T75" s="23">
        <f t="shared" si="26"/>
        <v>3.1200000000000014</v>
      </c>
      <c r="U75" s="34">
        <f t="shared" si="27"/>
        <v>0.49415459401844297</v>
      </c>
      <c r="V75" s="23">
        <f t="shared" si="28"/>
        <v>4.119999999999999</v>
      </c>
      <c r="W75" s="34">
        <f t="shared" si="29"/>
        <v>0.6148972160331345</v>
      </c>
      <c r="X75" s="23">
        <f t="shared" si="30"/>
        <v>5.119999999999978</v>
      </c>
      <c r="Y75" s="34">
        <f t="shared" si="16"/>
        <v>0.7092699609758288</v>
      </c>
      <c r="Z75" s="23">
        <f t="shared" si="31"/>
        <v>6.119999999999957</v>
      </c>
      <c r="AA75" s="34">
        <f t="shared" si="17"/>
        <v>0.7867514221455582</v>
      </c>
      <c r="AB75" s="23">
        <f t="shared" si="32"/>
        <v>7.119999999999935</v>
      </c>
      <c r="AC75" s="34">
        <f t="shared" si="18"/>
        <v>0.8524799936368525</v>
      </c>
      <c r="AD75" s="23">
        <f t="shared" si="34"/>
        <v>8.119999999999914</v>
      </c>
      <c r="AE75" s="34">
        <f t="shared" si="19"/>
        <v>0.9095560292411707</v>
      </c>
      <c r="AF75" s="23">
        <f t="shared" si="35"/>
        <v>9.119999999999893</v>
      </c>
      <c r="AG75" s="33">
        <f t="shared" si="33"/>
        <v>0.959994838328411</v>
      </c>
    </row>
    <row r="76" spans="14:33" ht="9.75" customHeight="1">
      <c r="N76" s="89">
        <f t="shared" si="20"/>
        <v>1.07</v>
      </c>
      <c r="O76" s="90">
        <f t="shared" si="21"/>
        <v>0.029383777685209667</v>
      </c>
      <c r="P76" s="23">
        <f t="shared" si="22"/>
        <v>1.57</v>
      </c>
      <c r="Q76" s="34">
        <f t="shared" si="23"/>
        <v>0.19589965240923377</v>
      </c>
      <c r="R76" s="23">
        <f t="shared" si="24"/>
        <v>2.1400000000000006</v>
      </c>
      <c r="S76" s="34">
        <f t="shared" si="25"/>
        <v>0.330413773349191</v>
      </c>
      <c r="T76" s="23">
        <f t="shared" si="26"/>
        <v>3.1400000000000015</v>
      </c>
      <c r="U76" s="34">
        <f t="shared" si="27"/>
        <v>0.49692964807321516</v>
      </c>
      <c r="V76" s="89">
        <f t="shared" si="28"/>
        <v>4.139999999999999</v>
      </c>
      <c r="W76" s="90">
        <f t="shared" si="29"/>
        <v>0.6170003411208989</v>
      </c>
      <c r="X76" s="23">
        <f t="shared" si="30"/>
        <v>5.1399999999999775</v>
      </c>
      <c r="Y76" s="34">
        <f t="shared" si="16"/>
        <v>0.7109631189952739</v>
      </c>
      <c r="Z76" s="23">
        <f t="shared" si="31"/>
        <v>6.139999999999956</v>
      </c>
      <c r="AA76" s="34">
        <f t="shared" si="17"/>
        <v>0.7881683711411646</v>
      </c>
      <c r="AB76" s="23">
        <f t="shared" si="32"/>
        <v>7.139999999999935</v>
      </c>
      <c r="AC76" s="34">
        <f t="shared" si="18"/>
        <v>0.8536982117761704</v>
      </c>
      <c r="AD76" s="23">
        <f t="shared" si="34"/>
        <v>8.139999999999914</v>
      </c>
      <c r="AE76" s="34">
        <f t="shared" si="19"/>
        <v>0.9106244048891966</v>
      </c>
      <c r="AF76" s="23">
        <f t="shared" si="35"/>
        <v>9.139999999999892</v>
      </c>
      <c r="AG76" s="33">
        <f t="shared" si="33"/>
        <v>0.9609461957338263</v>
      </c>
    </row>
    <row r="77" spans="14:33" ht="9.75" customHeight="1">
      <c r="N77" s="94">
        <f t="shared" si="20"/>
        <v>1.08</v>
      </c>
      <c r="O77" s="95">
        <f t="shared" si="21"/>
        <v>0.03342375548694973</v>
      </c>
      <c r="P77" s="89">
        <f t="shared" si="22"/>
        <v>1.58</v>
      </c>
      <c r="Q77" s="90">
        <f t="shared" si="23"/>
        <v>0.19865708695442263</v>
      </c>
      <c r="R77" s="23">
        <f t="shared" si="24"/>
        <v>2.1600000000000006</v>
      </c>
      <c r="S77" s="34">
        <f t="shared" si="25"/>
        <v>0.334453751150931</v>
      </c>
      <c r="T77" s="23">
        <f t="shared" si="26"/>
        <v>3.1600000000000015</v>
      </c>
      <c r="U77" s="34">
        <f t="shared" si="27"/>
        <v>0.499687082618404</v>
      </c>
      <c r="V77" s="23">
        <f t="shared" si="28"/>
        <v>4.159999999999998</v>
      </c>
      <c r="W77" s="34">
        <f t="shared" si="29"/>
        <v>0.6190933306267425</v>
      </c>
      <c r="X77" s="23">
        <f t="shared" si="30"/>
        <v>5.159999999999977</v>
      </c>
      <c r="Y77" s="34">
        <f t="shared" si="16"/>
        <v>0.7126497016272094</v>
      </c>
      <c r="Z77" s="23">
        <f t="shared" si="31"/>
        <v>6.159999999999956</v>
      </c>
      <c r="AA77" s="34">
        <f t="shared" si="17"/>
        <v>0.7895807121644224</v>
      </c>
      <c r="AB77" s="23">
        <f t="shared" si="32"/>
        <v>7.159999999999934</v>
      </c>
      <c r="AC77" s="34">
        <f t="shared" si="18"/>
        <v>0.8549130223078516</v>
      </c>
      <c r="AD77" s="23">
        <f t="shared" si="34"/>
        <v>8.159999999999913</v>
      </c>
      <c r="AE77" s="34">
        <f t="shared" si="19"/>
        <v>0.9116901587538565</v>
      </c>
      <c r="AF77" s="89">
        <f t="shared" si="35"/>
        <v>9.159999999999892</v>
      </c>
      <c r="AG77" s="99">
        <f t="shared" si="33"/>
        <v>0.9618954736678452</v>
      </c>
    </row>
    <row r="78" spans="14:33" ht="9.75" customHeight="1">
      <c r="N78" s="94">
        <f t="shared" si="20"/>
        <v>1.09</v>
      </c>
      <c r="O78" s="95">
        <f t="shared" si="21"/>
        <v>0.037426497940623665</v>
      </c>
      <c r="P78" s="23">
        <f t="shared" si="22"/>
        <v>1.59</v>
      </c>
      <c r="Q78" s="34">
        <f t="shared" si="23"/>
        <v>0.2013971243204515</v>
      </c>
      <c r="R78" s="23">
        <f t="shared" si="24"/>
        <v>2.1800000000000006</v>
      </c>
      <c r="S78" s="34">
        <f t="shared" si="25"/>
        <v>0.33845649360460495</v>
      </c>
      <c r="T78" s="23">
        <f t="shared" si="26"/>
        <v>3.1800000000000015</v>
      </c>
      <c r="U78" s="34">
        <f t="shared" si="27"/>
        <v>0.5024271199844329</v>
      </c>
      <c r="V78" s="23">
        <f t="shared" si="28"/>
        <v>4.179999999999998</v>
      </c>
      <c r="W78" s="34">
        <f t="shared" si="29"/>
        <v>0.621176281775035</v>
      </c>
      <c r="X78" s="23">
        <f t="shared" si="30"/>
        <v>5.179999999999977</v>
      </c>
      <c r="Y78" s="34">
        <f t="shared" si="16"/>
        <v>0.714329759745231</v>
      </c>
      <c r="Z78" s="23">
        <f t="shared" si="31"/>
        <v>6.179999999999955</v>
      </c>
      <c r="AA78" s="34">
        <f t="shared" si="17"/>
        <v>0.7909884750888126</v>
      </c>
      <c r="AB78" s="23">
        <f t="shared" si="32"/>
        <v>7.179999999999934</v>
      </c>
      <c r="AC78" s="34">
        <f aca="true" t="shared" si="36" ref="AC78:AC119">LOG(AB78)</f>
        <v>0.8561244442422964</v>
      </c>
      <c r="AD78" s="23">
        <f t="shared" si="34"/>
        <v>8.179999999999913</v>
      </c>
      <c r="AE78" s="34">
        <f aca="true" t="shared" si="37" ref="AE78:AE119">LOG(AD78)</f>
        <v>0.9127533036713184</v>
      </c>
      <c r="AF78" s="23">
        <f t="shared" si="35"/>
        <v>9.179999999999891</v>
      </c>
      <c r="AG78" s="33">
        <f t="shared" si="33"/>
        <v>0.9628426812012373</v>
      </c>
    </row>
    <row r="79" spans="14:33" ht="9.75" customHeight="1">
      <c r="N79" s="89">
        <f t="shared" si="20"/>
        <v>1.1</v>
      </c>
      <c r="O79" s="90">
        <f t="shared" si="21"/>
        <v>0.04139268515822508</v>
      </c>
      <c r="P79" s="23">
        <f t="shared" si="22"/>
        <v>1.6</v>
      </c>
      <c r="Q79" s="34">
        <f t="shared" si="23"/>
        <v>0.2041199826559248</v>
      </c>
      <c r="R79" s="23">
        <f t="shared" si="24"/>
        <v>2.2000000000000006</v>
      </c>
      <c r="S79" s="34">
        <f t="shared" si="25"/>
        <v>0.34242268082220634</v>
      </c>
      <c r="T79" s="23">
        <f t="shared" si="26"/>
        <v>3.2000000000000015</v>
      </c>
      <c r="U79" s="34">
        <f t="shared" si="27"/>
        <v>0.5051499783199062</v>
      </c>
      <c r="V79" s="23">
        <f t="shared" si="28"/>
        <v>4.1999999999999975</v>
      </c>
      <c r="W79" s="34">
        <f t="shared" si="29"/>
        <v>0.6232492903979002</v>
      </c>
      <c r="X79" s="23">
        <f t="shared" si="30"/>
        <v>5.199999999999976</v>
      </c>
      <c r="Y79" s="34">
        <f t="shared" si="16"/>
        <v>0.7160033436347971</v>
      </c>
      <c r="Z79" s="23">
        <f t="shared" si="31"/>
        <v>6.199999999999955</v>
      </c>
      <c r="AA79" s="34">
        <f t="shared" si="17"/>
        <v>0.7923916894982507</v>
      </c>
      <c r="AB79" s="23">
        <f t="shared" si="32"/>
        <v>7.199999999999934</v>
      </c>
      <c r="AC79" s="34">
        <f t="shared" si="36"/>
        <v>0.8573324964312644</v>
      </c>
      <c r="AD79" s="23">
        <f t="shared" si="34"/>
        <v>8.199999999999912</v>
      </c>
      <c r="AE79" s="34">
        <f t="shared" si="37"/>
        <v>0.913813852383712</v>
      </c>
      <c r="AF79" s="23">
        <f t="shared" si="35"/>
        <v>9.199999999999891</v>
      </c>
      <c r="AG79" s="33">
        <f t="shared" si="33"/>
        <v>0.9637878273455501</v>
      </c>
    </row>
    <row r="80" spans="14:33" ht="9.75" customHeight="1">
      <c r="N80" s="94">
        <f t="shared" si="20"/>
        <v>1.11</v>
      </c>
      <c r="O80" s="95">
        <f t="shared" si="21"/>
        <v>0.045322978786657475</v>
      </c>
      <c r="P80" s="23">
        <f t="shared" si="22"/>
        <v>1.61</v>
      </c>
      <c r="Q80" s="34">
        <f t="shared" si="23"/>
        <v>0.20682587603184974</v>
      </c>
      <c r="R80" s="89">
        <f t="shared" si="24"/>
        <v>2.2200000000000006</v>
      </c>
      <c r="S80" s="90">
        <f t="shared" si="25"/>
        <v>0.34635297445063873</v>
      </c>
      <c r="T80" s="89">
        <f t="shared" si="26"/>
        <v>3.2200000000000015</v>
      </c>
      <c r="U80" s="90">
        <f t="shared" si="27"/>
        <v>0.5078558716958311</v>
      </c>
      <c r="V80" s="23">
        <f t="shared" si="28"/>
        <v>4.219999999999997</v>
      </c>
      <c r="W80" s="34">
        <f t="shared" si="29"/>
        <v>0.6253124509616735</v>
      </c>
      <c r="X80" s="23">
        <f t="shared" si="30"/>
        <v>5.219999999999976</v>
      </c>
      <c r="Y80" s="34">
        <f t="shared" si="16"/>
        <v>0.7176705030022601</v>
      </c>
      <c r="Z80" s="23">
        <f t="shared" si="31"/>
        <v>6.2199999999999545</v>
      </c>
      <c r="AA80" s="34">
        <f t="shared" si="17"/>
        <v>0.7937903846908155</v>
      </c>
      <c r="AB80" s="23">
        <f t="shared" si="32"/>
        <v>7.219999999999933</v>
      </c>
      <c r="AC80" s="34">
        <f t="shared" si="36"/>
        <v>0.8585371975696351</v>
      </c>
      <c r="AD80" s="23">
        <f t="shared" si="34"/>
        <v>8.219999999999912</v>
      </c>
      <c r="AE80" s="34">
        <f t="shared" si="37"/>
        <v>0.9148718175400458</v>
      </c>
      <c r="AF80" s="23">
        <f t="shared" si="35"/>
        <v>9.21999999999989</v>
      </c>
      <c r="AG80" s="33">
        <f t="shared" si="33"/>
        <v>0.9647309210536242</v>
      </c>
    </row>
    <row r="81" spans="14:33" ht="9.75" customHeight="1">
      <c r="N81" s="94">
        <f t="shared" si="20"/>
        <v>1.12</v>
      </c>
      <c r="O81" s="95">
        <f t="shared" si="21"/>
        <v>0.04921802267018165</v>
      </c>
      <c r="P81" s="23">
        <f t="shared" si="22"/>
        <v>1.62</v>
      </c>
      <c r="Q81" s="34">
        <f t="shared" si="23"/>
        <v>0.20951501454263097</v>
      </c>
      <c r="R81" s="23">
        <f t="shared" si="24"/>
        <v>2.2400000000000007</v>
      </c>
      <c r="S81" s="34">
        <f t="shared" si="25"/>
        <v>0.3502480183341629</v>
      </c>
      <c r="T81" s="23">
        <f t="shared" si="26"/>
        <v>3.2400000000000015</v>
      </c>
      <c r="U81" s="34">
        <f t="shared" si="27"/>
        <v>0.5105450102066124</v>
      </c>
      <c r="V81" s="89">
        <f t="shared" si="28"/>
        <v>4.239999999999997</v>
      </c>
      <c r="W81" s="90">
        <f t="shared" si="29"/>
        <v>0.6273658565927323</v>
      </c>
      <c r="X81" s="23">
        <f t="shared" si="30"/>
        <v>5.239999999999975</v>
      </c>
      <c r="Y81" s="34">
        <f t="shared" si="16"/>
        <v>0.7193312869837246</v>
      </c>
      <c r="Z81" s="23">
        <f t="shared" si="31"/>
        <v>6.239999999999954</v>
      </c>
      <c r="AA81" s="34">
        <f t="shared" si="17"/>
        <v>0.7951845896824208</v>
      </c>
      <c r="AB81" s="23">
        <f t="shared" si="32"/>
        <v>7.239999999999933</v>
      </c>
      <c r="AC81" s="34">
        <f t="shared" si="36"/>
        <v>0.8597385661971428</v>
      </c>
      <c r="AD81" s="23">
        <f t="shared" si="34"/>
        <v>8.239999999999911</v>
      </c>
      <c r="AE81" s="34">
        <f t="shared" si="37"/>
        <v>0.9159272116971111</v>
      </c>
      <c r="AF81" s="23">
        <f t="shared" si="35"/>
        <v>9.23999999999989</v>
      </c>
      <c r="AG81" s="33">
        <f t="shared" si="33"/>
        <v>0.9656719712201015</v>
      </c>
    </row>
    <row r="82" spans="14:33" ht="9.75" customHeight="1">
      <c r="N82" s="89">
        <f t="shared" si="20"/>
        <v>1.1300000000000001</v>
      </c>
      <c r="O82" s="90">
        <f t="shared" si="21"/>
        <v>0.053078443483419765</v>
      </c>
      <c r="P82" s="23">
        <f t="shared" si="22"/>
        <v>1.6300000000000001</v>
      </c>
      <c r="Q82" s="34">
        <f t="shared" si="23"/>
        <v>0.21218760440395784</v>
      </c>
      <c r="R82" s="23">
        <f t="shared" si="24"/>
        <v>2.2600000000000007</v>
      </c>
      <c r="S82" s="34">
        <f t="shared" si="25"/>
        <v>0.35410843914740103</v>
      </c>
      <c r="T82" s="23">
        <f t="shared" si="26"/>
        <v>3.2600000000000016</v>
      </c>
      <c r="U82" s="34">
        <f t="shared" si="27"/>
        <v>0.5132176000679393</v>
      </c>
      <c r="V82" s="23">
        <f t="shared" si="28"/>
        <v>4.259999999999996</v>
      </c>
      <c r="W82" s="34">
        <f t="shared" si="29"/>
        <v>0.6294095991027185</v>
      </c>
      <c r="X82" s="89">
        <f t="shared" si="30"/>
        <v>5.259999999999975</v>
      </c>
      <c r="Y82" s="90">
        <f t="shared" si="16"/>
        <v>0.720985744153737</v>
      </c>
      <c r="Z82" s="23">
        <f t="shared" si="31"/>
        <v>6.259999999999954</v>
      </c>
      <c r="AA82" s="34">
        <f t="shared" si="17"/>
        <v>0.7965743332104265</v>
      </c>
      <c r="AB82" s="23">
        <f t="shared" si="32"/>
        <v>7.259999999999932</v>
      </c>
      <c r="AC82" s="34">
        <f t="shared" si="36"/>
        <v>0.8609366207000897</v>
      </c>
      <c r="AD82" s="23">
        <f t="shared" si="34"/>
        <v>8.259999999999911</v>
      </c>
      <c r="AE82" s="34">
        <f t="shared" si="37"/>
        <v>0.9169800473203775</v>
      </c>
      <c r="AF82" s="23">
        <f t="shared" si="35"/>
        <v>9.25999999999989</v>
      </c>
      <c r="AG82" s="33">
        <f t="shared" si="33"/>
        <v>0.9666109866819291</v>
      </c>
    </row>
    <row r="83" spans="14:33" ht="9.75" customHeight="1">
      <c r="N83" s="94">
        <f t="shared" si="20"/>
        <v>1.1400000000000001</v>
      </c>
      <c r="O83" s="95">
        <f t="shared" si="21"/>
        <v>0.05690485133647264</v>
      </c>
      <c r="P83" s="89">
        <f t="shared" si="22"/>
        <v>1.6400000000000001</v>
      </c>
      <c r="Q83" s="90">
        <f t="shared" si="23"/>
        <v>0.2148438480476979</v>
      </c>
      <c r="R83" s="23">
        <f t="shared" si="24"/>
        <v>2.2800000000000007</v>
      </c>
      <c r="S83" s="34">
        <f t="shared" si="25"/>
        <v>0.3579348470004539</v>
      </c>
      <c r="T83" s="23">
        <f t="shared" si="26"/>
        <v>3.2800000000000016</v>
      </c>
      <c r="U83" s="34">
        <f t="shared" si="27"/>
        <v>0.5158738437116793</v>
      </c>
      <c r="V83" s="23">
        <f t="shared" si="28"/>
        <v>4.279999999999996</v>
      </c>
      <c r="W83" s="34">
        <f t="shared" si="29"/>
        <v>0.6314437690131716</v>
      </c>
      <c r="X83" s="23">
        <f t="shared" si="30"/>
        <v>5.2799999999999745</v>
      </c>
      <c r="Y83" s="34">
        <f t="shared" si="16"/>
        <v>0.7226339225338102</v>
      </c>
      <c r="Z83" s="23">
        <f t="shared" si="31"/>
        <v>6.279999999999953</v>
      </c>
      <c r="AA83" s="34">
        <f t="shared" si="17"/>
        <v>0.7979596437371929</v>
      </c>
      <c r="AB83" s="23">
        <f t="shared" si="32"/>
        <v>7.279999999999932</v>
      </c>
      <c r="AC83" s="34">
        <f t="shared" si="36"/>
        <v>0.8621313793130331</v>
      </c>
      <c r="AD83" s="89">
        <f t="shared" si="34"/>
        <v>8.27999999999991</v>
      </c>
      <c r="AE83" s="90">
        <f t="shared" si="37"/>
        <v>0.9180303367848754</v>
      </c>
      <c r="AF83" s="23">
        <f t="shared" si="35"/>
        <v>9.27999999999989</v>
      </c>
      <c r="AG83" s="33">
        <f t="shared" si="33"/>
        <v>0.9675479762188569</v>
      </c>
    </row>
    <row r="84" spans="14:33" ht="9.75" customHeight="1">
      <c r="N84" s="96">
        <f t="shared" si="20"/>
        <v>1.1500000000000001</v>
      </c>
      <c r="O84" s="97">
        <f t="shared" si="21"/>
        <v>0.06069784035361173</v>
      </c>
      <c r="P84" s="26">
        <f t="shared" si="22"/>
        <v>1.6500000000000001</v>
      </c>
      <c r="Q84" s="35">
        <f t="shared" si="23"/>
        <v>0.21748394421390632</v>
      </c>
      <c r="R84" s="26">
        <f t="shared" si="24"/>
        <v>2.3000000000000007</v>
      </c>
      <c r="S84" s="35">
        <f t="shared" si="25"/>
        <v>0.361727836017593</v>
      </c>
      <c r="T84" s="26">
        <f t="shared" si="26"/>
        <v>3.3000000000000016</v>
      </c>
      <c r="U84" s="35">
        <f t="shared" si="27"/>
        <v>0.5185139398778877</v>
      </c>
      <c r="V84" s="26">
        <f t="shared" si="28"/>
        <v>4.299999999999995</v>
      </c>
      <c r="W84" s="35">
        <f t="shared" si="29"/>
        <v>0.6334684555795861</v>
      </c>
      <c r="X84" s="26">
        <f t="shared" si="30"/>
        <v>5.299999999999974</v>
      </c>
      <c r="Y84" s="35">
        <f t="shared" si="16"/>
        <v>0.7242758696007869</v>
      </c>
      <c r="Z84" s="26">
        <f t="shared" si="31"/>
        <v>6.299999999999953</v>
      </c>
      <c r="AA84" s="35">
        <f t="shared" si="17"/>
        <v>0.7993405494535785</v>
      </c>
      <c r="AB84" s="26">
        <f t="shared" si="32"/>
        <v>7.299999999999931</v>
      </c>
      <c r="AC84" s="35">
        <f t="shared" si="36"/>
        <v>0.8633228601204518</v>
      </c>
      <c r="AD84" s="26">
        <f t="shared" si="34"/>
        <v>8.29999999999991</v>
      </c>
      <c r="AE84" s="35">
        <f t="shared" si="37"/>
        <v>0.9190780923760692</v>
      </c>
      <c r="AF84" s="26">
        <f t="shared" si="35"/>
        <v>9.299999999999889</v>
      </c>
      <c r="AG84" s="36">
        <f t="shared" si="33"/>
        <v>0.9684829485539299</v>
      </c>
    </row>
    <row r="85" spans="14:33" ht="9.75" customHeight="1">
      <c r="N85" s="89">
        <f t="shared" si="20"/>
        <v>1.1600000000000001</v>
      </c>
      <c r="O85" s="90">
        <f t="shared" si="21"/>
        <v>0.06445798922691853</v>
      </c>
      <c r="P85" s="23">
        <f t="shared" si="22"/>
        <v>1.6600000000000001</v>
      </c>
      <c r="Q85" s="34">
        <f t="shared" si="23"/>
        <v>0.22010808804005513</v>
      </c>
      <c r="R85" s="23">
        <f t="shared" si="24"/>
        <v>2.3200000000000007</v>
      </c>
      <c r="S85" s="34">
        <f t="shared" si="25"/>
        <v>0.3654879848908998</v>
      </c>
      <c r="T85" s="23">
        <f t="shared" si="26"/>
        <v>3.3200000000000016</v>
      </c>
      <c r="U85" s="34">
        <f t="shared" si="27"/>
        <v>0.5211380837040365</v>
      </c>
      <c r="V85" s="23">
        <f t="shared" si="28"/>
        <v>4.319999999999995</v>
      </c>
      <c r="W85" s="34">
        <f t="shared" si="29"/>
        <v>0.6354837468149116</v>
      </c>
      <c r="X85" s="23">
        <f t="shared" si="30"/>
        <v>5.319999999999974</v>
      </c>
      <c r="Y85" s="34">
        <f t="shared" si="16"/>
        <v>0.7259116322950461</v>
      </c>
      <c r="Z85" s="23">
        <f t="shared" si="31"/>
        <v>6.319999999999952</v>
      </c>
      <c r="AA85" s="34">
        <f t="shared" si="17"/>
        <v>0.8007170782823817</v>
      </c>
      <c r="AB85" s="23">
        <f t="shared" si="32"/>
        <v>7.319999999999931</v>
      </c>
      <c r="AC85" s="34">
        <f t="shared" si="36"/>
        <v>0.8645110810583878</v>
      </c>
      <c r="AD85" s="23">
        <f t="shared" si="34"/>
        <v>8.31999999999991</v>
      </c>
      <c r="AE85" s="34">
        <f t="shared" si="37"/>
        <v>0.9201233262907192</v>
      </c>
      <c r="AF85" s="23">
        <f t="shared" si="35"/>
        <v>9.319999999999888</v>
      </c>
      <c r="AG85" s="33">
        <f t="shared" si="33"/>
        <v>0.9694159123539762</v>
      </c>
    </row>
    <row r="86" spans="14:33" ht="9.75" customHeight="1">
      <c r="N86" s="94">
        <f t="shared" si="20"/>
        <v>1.1700000000000002</v>
      </c>
      <c r="O86" s="95">
        <f t="shared" si="21"/>
        <v>0.0681858617461617</v>
      </c>
      <c r="P86" s="23">
        <f t="shared" si="22"/>
        <v>1.6700000000000002</v>
      </c>
      <c r="Q86" s="34">
        <f t="shared" si="23"/>
        <v>0.2227164711475833</v>
      </c>
      <c r="R86" s="89">
        <f t="shared" si="24"/>
        <v>2.3400000000000007</v>
      </c>
      <c r="S86" s="90">
        <f t="shared" si="25"/>
        <v>0.36921585741014296</v>
      </c>
      <c r="T86" s="23">
        <f t="shared" si="26"/>
        <v>3.3400000000000016</v>
      </c>
      <c r="U86" s="34">
        <f t="shared" si="27"/>
        <v>0.5237464668115647</v>
      </c>
      <c r="V86" s="23">
        <f t="shared" si="28"/>
        <v>4.3399999999999945</v>
      </c>
      <c r="W86" s="34">
        <f t="shared" si="29"/>
        <v>0.6374897295125102</v>
      </c>
      <c r="X86" s="23">
        <f t="shared" si="30"/>
        <v>5.339999999999973</v>
      </c>
      <c r="Y86" s="34">
        <f t="shared" si="16"/>
        <v>0.7275412570285542</v>
      </c>
      <c r="Z86" s="23">
        <f t="shared" si="31"/>
        <v>6.339999999999952</v>
      </c>
      <c r="AA86" s="34">
        <f t="shared" si="17"/>
        <v>0.8020892578817294</v>
      </c>
      <c r="AB86" s="23">
        <f t="shared" si="32"/>
        <v>7.339999999999931</v>
      </c>
      <c r="AC86" s="34">
        <f t="shared" si="36"/>
        <v>0.8656960599160665</v>
      </c>
      <c r="AD86" s="23">
        <f t="shared" si="34"/>
        <v>8.33999999999991</v>
      </c>
      <c r="AE86" s="34">
        <f t="shared" si="37"/>
        <v>0.9211660506377339</v>
      </c>
      <c r="AF86" s="23">
        <f t="shared" si="35"/>
        <v>9.339999999999888</v>
      </c>
      <c r="AG86" s="33">
        <f t="shared" si="33"/>
        <v>0.9703468762300882</v>
      </c>
    </row>
    <row r="87" spans="14:33" ht="9.75" customHeight="1">
      <c r="N87" s="94">
        <f t="shared" si="20"/>
        <v>1.1800000000000002</v>
      </c>
      <c r="O87" s="95">
        <f t="shared" si="21"/>
        <v>0.07188200730612544</v>
      </c>
      <c r="P87" s="23">
        <f t="shared" si="22"/>
        <v>1.6800000000000002</v>
      </c>
      <c r="Q87" s="34">
        <f t="shared" si="23"/>
        <v>0.2253092817258629</v>
      </c>
      <c r="R87" s="23">
        <f t="shared" si="24"/>
        <v>2.3600000000000008</v>
      </c>
      <c r="S87" s="34">
        <f t="shared" si="25"/>
        <v>0.37291200297010674</v>
      </c>
      <c r="T87" s="23">
        <f t="shared" si="26"/>
        <v>3.3600000000000017</v>
      </c>
      <c r="U87" s="34">
        <f t="shared" si="27"/>
        <v>0.5263392773898443</v>
      </c>
      <c r="V87" s="23">
        <f t="shared" si="28"/>
        <v>4.359999999999994</v>
      </c>
      <c r="W87" s="34">
        <f t="shared" si="29"/>
        <v>0.6394864892685854</v>
      </c>
      <c r="X87" s="23">
        <f t="shared" si="30"/>
        <v>5.359999999999973</v>
      </c>
      <c r="Y87" s="34">
        <f t="shared" si="16"/>
        <v>0.7291647896927678</v>
      </c>
      <c r="Z87" s="23">
        <f t="shared" si="31"/>
        <v>6.3599999999999515</v>
      </c>
      <c r="AA87" s="34">
        <f t="shared" si="17"/>
        <v>0.8034571156484106</v>
      </c>
      <c r="AB87" s="23">
        <f t="shared" si="32"/>
        <v>7.35999999999993</v>
      </c>
      <c r="AC87" s="34">
        <f t="shared" si="36"/>
        <v>0.8668778143374948</v>
      </c>
      <c r="AD87" s="23">
        <f t="shared" si="34"/>
        <v>8.359999999999909</v>
      </c>
      <c r="AE87" s="34">
        <f t="shared" si="37"/>
        <v>0.9222062774390116</v>
      </c>
      <c r="AF87" s="23">
        <f t="shared" si="35"/>
        <v>9.359999999999888</v>
      </c>
      <c r="AG87" s="33">
        <f t="shared" si="33"/>
        <v>0.9712758487381</v>
      </c>
    </row>
    <row r="88" spans="14:33" ht="9.75" customHeight="1">
      <c r="N88" s="89">
        <f t="shared" si="20"/>
        <v>1.1900000000000002</v>
      </c>
      <c r="O88" s="90">
        <f t="shared" si="21"/>
        <v>0.07554696139253082</v>
      </c>
      <c r="P88" s="23">
        <f t="shared" si="22"/>
        <v>1.6900000000000002</v>
      </c>
      <c r="Q88" s="34">
        <f t="shared" si="23"/>
        <v>0.22788670461367358</v>
      </c>
      <c r="R88" s="23">
        <f t="shared" si="24"/>
        <v>2.380000000000001</v>
      </c>
      <c r="S88" s="34">
        <f t="shared" si="25"/>
        <v>0.3765769570565121</v>
      </c>
      <c r="T88" s="23">
        <f t="shared" si="26"/>
        <v>3.3800000000000017</v>
      </c>
      <c r="U88" s="34">
        <f t="shared" si="27"/>
        <v>0.5289167002776549</v>
      </c>
      <c r="V88" s="23">
        <f t="shared" si="28"/>
        <v>4.379999999999994</v>
      </c>
      <c r="W88" s="34">
        <f t="shared" si="29"/>
        <v>0.6414741105040989</v>
      </c>
      <c r="X88" s="23">
        <f t="shared" si="30"/>
        <v>5.379999999999972</v>
      </c>
      <c r="Y88" s="34">
        <f t="shared" si="16"/>
        <v>0.730782275666387</v>
      </c>
      <c r="Z88" s="23">
        <f t="shared" si="31"/>
        <v>6.379999999999951</v>
      </c>
      <c r="AA88" s="34">
        <f t="shared" si="17"/>
        <v>0.804820678721159</v>
      </c>
      <c r="AB88" s="23">
        <f t="shared" si="32"/>
        <v>7.37999999999993</v>
      </c>
      <c r="AC88" s="34">
        <f t="shared" si="36"/>
        <v>0.8680563618230375</v>
      </c>
      <c r="AD88" s="23">
        <f t="shared" si="34"/>
        <v>8.379999999999908</v>
      </c>
      <c r="AE88" s="34">
        <f t="shared" si="37"/>
        <v>0.9232440186302717</v>
      </c>
      <c r="AF88" s="23">
        <f t="shared" si="35"/>
        <v>9.379999999999887</v>
      </c>
      <c r="AG88" s="33">
        <f t="shared" si="33"/>
        <v>0.9722028383790592</v>
      </c>
    </row>
    <row r="89" spans="14:33" ht="9.75" customHeight="1">
      <c r="N89" s="94">
        <f t="shared" si="20"/>
        <v>1.2000000000000002</v>
      </c>
      <c r="O89" s="95">
        <f t="shared" si="21"/>
        <v>0.07918124604762489</v>
      </c>
      <c r="P89" s="89">
        <f t="shared" si="22"/>
        <v>1.7000000000000002</v>
      </c>
      <c r="Q89" s="90">
        <f t="shared" si="23"/>
        <v>0.23044892137827397</v>
      </c>
      <c r="R89" s="23">
        <f t="shared" si="24"/>
        <v>2.400000000000001</v>
      </c>
      <c r="S89" s="34">
        <f t="shared" si="25"/>
        <v>0.38021124171160614</v>
      </c>
      <c r="T89" s="23">
        <f t="shared" si="26"/>
        <v>3.4000000000000017</v>
      </c>
      <c r="U89" s="34">
        <f t="shared" si="27"/>
        <v>0.5314789170422554</v>
      </c>
      <c r="V89" s="23">
        <f t="shared" si="28"/>
        <v>4.399999999999993</v>
      </c>
      <c r="W89" s="34">
        <f t="shared" si="29"/>
        <v>0.6434526764861868</v>
      </c>
      <c r="X89" s="23">
        <f t="shared" si="30"/>
        <v>5.399999999999972</v>
      </c>
      <c r="Y89" s="34">
        <f t="shared" si="16"/>
        <v>0.7323937598229663</v>
      </c>
      <c r="Z89" s="23">
        <f t="shared" si="31"/>
        <v>6.399999999999951</v>
      </c>
      <c r="AA89" s="34">
        <f t="shared" si="17"/>
        <v>0.8061799739838839</v>
      </c>
      <c r="AB89" s="23">
        <f t="shared" si="32"/>
        <v>7.399999999999929</v>
      </c>
      <c r="AC89" s="34">
        <f t="shared" si="36"/>
        <v>0.869231719730972</v>
      </c>
      <c r="AD89" s="23">
        <f t="shared" si="34"/>
        <v>8.399999999999908</v>
      </c>
      <c r="AE89" s="34">
        <f t="shared" si="37"/>
        <v>0.9242792860618769</v>
      </c>
      <c r="AF89" s="23">
        <f t="shared" si="35"/>
        <v>9.399999999999887</v>
      </c>
      <c r="AG89" s="33">
        <f t="shared" si="33"/>
        <v>0.9731278535996934</v>
      </c>
    </row>
    <row r="90" spans="14:33" ht="9.75" customHeight="1">
      <c r="N90" s="94">
        <f t="shared" si="20"/>
        <v>1.2100000000000002</v>
      </c>
      <c r="O90" s="95">
        <f t="shared" si="21"/>
        <v>0.08278537031645015</v>
      </c>
      <c r="P90" s="23">
        <f t="shared" si="22"/>
        <v>1.7100000000000002</v>
      </c>
      <c r="Q90" s="34">
        <f t="shared" si="23"/>
        <v>0.23299611039215387</v>
      </c>
      <c r="R90" s="23">
        <f t="shared" si="24"/>
        <v>2.420000000000001</v>
      </c>
      <c r="S90" s="34">
        <f t="shared" si="25"/>
        <v>0.3838153659804314</v>
      </c>
      <c r="T90" s="23">
        <f t="shared" si="26"/>
        <v>3.4200000000000017</v>
      </c>
      <c r="U90" s="34">
        <f t="shared" si="27"/>
        <v>0.5340261060561352</v>
      </c>
      <c r="V90" s="23">
        <f t="shared" si="28"/>
        <v>4.419999999999993</v>
      </c>
      <c r="W90" s="34">
        <f t="shared" si="29"/>
        <v>0.6454222693490912</v>
      </c>
      <c r="X90" s="23">
        <f t="shared" si="30"/>
        <v>5.4199999999999715</v>
      </c>
      <c r="Y90" s="34">
        <f t="shared" si="16"/>
        <v>0.7339992865383846</v>
      </c>
      <c r="Z90" s="23">
        <f t="shared" si="31"/>
        <v>6.41999999999995</v>
      </c>
      <c r="AA90" s="34">
        <f t="shared" si="17"/>
        <v>0.8075350280688499</v>
      </c>
      <c r="AB90" s="23">
        <f t="shared" si="32"/>
        <v>7.419999999999929</v>
      </c>
      <c r="AC90" s="34">
        <f t="shared" si="36"/>
        <v>0.8704039052790229</v>
      </c>
      <c r="AD90" s="23">
        <f t="shared" si="34"/>
        <v>8.419999999999908</v>
      </c>
      <c r="AE90" s="34">
        <f t="shared" si="37"/>
        <v>0.9253120914996448</v>
      </c>
      <c r="AF90" s="23">
        <f t="shared" si="35"/>
        <v>9.419999999999886</v>
      </c>
      <c r="AG90" s="33">
        <f t="shared" si="33"/>
        <v>0.9740509027928721</v>
      </c>
    </row>
    <row r="91" spans="14:33" ht="9.75" customHeight="1">
      <c r="N91" s="89">
        <f t="shared" si="20"/>
        <v>1.2200000000000002</v>
      </c>
      <c r="O91" s="90">
        <f t="shared" si="21"/>
        <v>0.0863598306747483</v>
      </c>
      <c r="P91" s="23">
        <f t="shared" si="22"/>
        <v>1.7200000000000002</v>
      </c>
      <c r="Q91" s="34">
        <f t="shared" si="23"/>
        <v>0.23552844690754896</v>
      </c>
      <c r="R91" s="23">
        <f t="shared" si="24"/>
        <v>2.440000000000001</v>
      </c>
      <c r="S91" s="34">
        <f t="shared" si="25"/>
        <v>0.3873898263387296</v>
      </c>
      <c r="T91" s="23">
        <f t="shared" si="26"/>
        <v>3.4400000000000017</v>
      </c>
      <c r="U91" s="34">
        <f t="shared" si="27"/>
        <v>0.5365584425715303</v>
      </c>
      <c r="V91" s="23">
        <f t="shared" si="28"/>
        <v>4.439999999999992</v>
      </c>
      <c r="W91" s="34">
        <f t="shared" si="29"/>
        <v>0.6473829701146191</v>
      </c>
      <c r="X91" s="23">
        <f t="shared" si="30"/>
        <v>5.439999999999971</v>
      </c>
      <c r="Y91" s="34">
        <f t="shared" si="16"/>
        <v>0.7355988996981776</v>
      </c>
      <c r="Z91" s="23">
        <f t="shared" si="31"/>
        <v>6.43999999999995</v>
      </c>
      <c r="AA91" s="34">
        <f t="shared" si="17"/>
        <v>0.8088858673598087</v>
      </c>
      <c r="AB91" s="23">
        <f t="shared" si="32"/>
        <v>7.4399999999999284</v>
      </c>
      <c r="AC91" s="34">
        <f t="shared" si="36"/>
        <v>0.8715729355458746</v>
      </c>
      <c r="AD91" s="23">
        <f t="shared" si="34"/>
        <v>8.439999999999907</v>
      </c>
      <c r="AE91" s="34">
        <f t="shared" si="37"/>
        <v>0.9263424466256502</v>
      </c>
      <c r="AF91" s="23">
        <f t="shared" si="35"/>
        <v>9.439999999999886</v>
      </c>
      <c r="AG91" s="33">
        <f t="shared" si="33"/>
        <v>0.9749719942980637</v>
      </c>
    </row>
    <row r="92" spans="14:33" ht="9.75" customHeight="1">
      <c r="N92" s="94">
        <f t="shared" si="20"/>
        <v>1.2300000000000002</v>
      </c>
      <c r="O92" s="95">
        <f t="shared" si="21"/>
        <v>0.089905111439398</v>
      </c>
      <c r="P92" s="23">
        <f t="shared" si="22"/>
        <v>1.7300000000000002</v>
      </c>
      <c r="Q92" s="34">
        <f t="shared" si="23"/>
        <v>0.23804610312879546</v>
      </c>
      <c r="R92" s="23">
        <f t="shared" si="24"/>
        <v>2.460000000000001</v>
      </c>
      <c r="S92" s="34">
        <f t="shared" si="25"/>
        <v>0.39093510710337925</v>
      </c>
      <c r="T92" s="23">
        <f t="shared" si="26"/>
        <v>3.4600000000000017</v>
      </c>
      <c r="U92" s="34">
        <f t="shared" si="27"/>
        <v>0.5390760987927768</v>
      </c>
      <c r="V92" s="23">
        <f t="shared" si="28"/>
        <v>4.459999999999992</v>
      </c>
      <c r="W92" s="34">
        <f t="shared" si="29"/>
        <v>0.6493348587121411</v>
      </c>
      <c r="X92" s="23">
        <f t="shared" si="30"/>
        <v>5.459999999999971</v>
      </c>
      <c r="Y92" s="34">
        <f t="shared" si="16"/>
        <v>0.737192642704735</v>
      </c>
      <c r="Z92" s="23">
        <f t="shared" si="31"/>
        <v>6.459999999999949</v>
      </c>
      <c r="AA92" s="34">
        <f t="shared" si="17"/>
        <v>0.8102325179950807</v>
      </c>
      <c r="AB92" s="23">
        <f t="shared" si="32"/>
        <v>7.459999999999928</v>
      </c>
      <c r="AC92" s="34">
        <f t="shared" si="36"/>
        <v>0.8727388274726646</v>
      </c>
      <c r="AD92" s="23">
        <f t="shared" si="34"/>
        <v>8.459999999999907</v>
      </c>
      <c r="AE92" s="34">
        <f t="shared" si="37"/>
        <v>0.9273703630390188</v>
      </c>
      <c r="AF92" s="23">
        <f t="shared" si="35"/>
        <v>9.459999999999885</v>
      </c>
      <c r="AG92" s="33">
        <f t="shared" si="33"/>
        <v>0.9758911364017875</v>
      </c>
    </row>
    <row r="93" spans="14:33" ht="9.75" customHeight="1">
      <c r="N93" s="94">
        <f t="shared" si="20"/>
        <v>1.2400000000000002</v>
      </c>
      <c r="O93" s="95">
        <f t="shared" si="21"/>
        <v>0.09342168516223515</v>
      </c>
      <c r="P93" s="23">
        <f t="shared" si="22"/>
        <v>1.7400000000000002</v>
      </c>
      <c r="Q93" s="34">
        <f t="shared" si="23"/>
        <v>0.24054924828259977</v>
      </c>
      <c r="R93" s="89">
        <f t="shared" si="24"/>
        <v>2.480000000000001</v>
      </c>
      <c r="S93" s="90">
        <f t="shared" si="25"/>
        <v>0.3944516808262164</v>
      </c>
      <c r="T93" s="89">
        <f t="shared" si="26"/>
        <v>3.4800000000000018</v>
      </c>
      <c r="U93" s="90">
        <f t="shared" si="27"/>
        <v>0.5415792439465811</v>
      </c>
      <c r="V93" s="23">
        <f t="shared" si="28"/>
        <v>4.4799999999999915</v>
      </c>
      <c r="W93" s="34">
        <f t="shared" si="29"/>
        <v>0.6512780139981432</v>
      </c>
      <c r="X93" s="23">
        <f t="shared" si="30"/>
        <v>5.47999999999997</v>
      </c>
      <c r="Y93" s="34">
        <f t="shared" si="16"/>
        <v>0.7387805584843667</v>
      </c>
      <c r="Z93" s="23">
        <f t="shared" si="31"/>
        <v>6.479999999999949</v>
      </c>
      <c r="AA93" s="34">
        <f t="shared" si="17"/>
        <v>0.81157500587059</v>
      </c>
      <c r="AB93" s="23">
        <f t="shared" si="32"/>
        <v>7.479999999999928</v>
      </c>
      <c r="AC93" s="34">
        <f t="shared" si="36"/>
        <v>0.8739015978644572</v>
      </c>
      <c r="AD93" s="23">
        <f t="shared" si="34"/>
        <v>8.479999999999906</v>
      </c>
      <c r="AE93" s="34">
        <f t="shared" si="37"/>
        <v>0.9283958522567091</v>
      </c>
      <c r="AF93" s="23">
        <f t="shared" si="35"/>
        <v>9.479999999999885</v>
      </c>
      <c r="AG93" s="33">
        <f t="shared" si="33"/>
        <v>0.9768083373380609</v>
      </c>
    </row>
    <row r="94" spans="14:33" ht="9.75" customHeight="1">
      <c r="N94" s="96">
        <f t="shared" si="20"/>
        <v>1.2500000000000002</v>
      </c>
      <c r="O94" s="97">
        <f t="shared" si="21"/>
        <v>0.09691001300805649</v>
      </c>
      <c r="P94" s="26">
        <f t="shared" si="22"/>
        <v>1.7500000000000002</v>
      </c>
      <c r="Q94" s="35">
        <f t="shared" si="23"/>
        <v>0.2430380486862945</v>
      </c>
      <c r="R94" s="26">
        <f t="shared" si="24"/>
        <v>2.500000000000001</v>
      </c>
      <c r="S94" s="35">
        <f t="shared" si="25"/>
        <v>0.39794000867203777</v>
      </c>
      <c r="T94" s="26">
        <f t="shared" si="26"/>
        <v>3.5000000000000018</v>
      </c>
      <c r="U94" s="35">
        <f t="shared" si="27"/>
        <v>0.5440680443502759</v>
      </c>
      <c r="V94" s="26">
        <f t="shared" si="28"/>
        <v>4.499999999999991</v>
      </c>
      <c r="W94" s="35">
        <f t="shared" si="29"/>
        <v>0.6532125137753428</v>
      </c>
      <c r="X94" s="26">
        <f t="shared" si="30"/>
        <v>5.49999999999997</v>
      </c>
      <c r="Y94" s="35">
        <f t="shared" si="16"/>
        <v>0.7403626894942414</v>
      </c>
      <c r="Z94" s="26">
        <f t="shared" si="31"/>
        <v>6.4999999999999485</v>
      </c>
      <c r="AA94" s="35">
        <f t="shared" si="17"/>
        <v>0.8129133566428521</v>
      </c>
      <c r="AB94" s="26">
        <f t="shared" si="32"/>
        <v>7.499999999999927</v>
      </c>
      <c r="AC94" s="35">
        <f t="shared" si="36"/>
        <v>0.8750612633916959</v>
      </c>
      <c r="AD94" s="26">
        <f t="shared" si="34"/>
        <v>8.499999999999906</v>
      </c>
      <c r="AE94" s="35">
        <f t="shared" si="37"/>
        <v>0.929418925714288</v>
      </c>
      <c r="AF94" s="26">
        <f t="shared" si="35"/>
        <v>9.499999999999885</v>
      </c>
      <c r="AG94" s="36">
        <f t="shared" si="33"/>
        <v>0.9777236052888425</v>
      </c>
    </row>
    <row r="95" spans="14:33" ht="9.75" customHeight="1">
      <c r="N95" s="89">
        <f t="shared" si="20"/>
        <v>1.2600000000000002</v>
      </c>
      <c r="O95" s="90">
        <f t="shared" si="21"/>
        <v>0.10037054511756298</v>
      </c>
      <c r="P95" s="23">
        <f t="shared" si="22"/>
        <v>1.7600000000000002</v>
      </c>
      <c r="Q95" s="34">
        <f t="shared" si="23"/>
        <v>0.24551266781414988</v>
      </c>
      <c r="R95" s="23">
        <f t="shared" si="24"/>
        <v>2.520000000000001</v>
      </c>
      <c r="S95" s="34">
        <f t="shared" si="25"/>
        <v>0.40140054078154425</v>
      </c>
      <c r="T95" s="23">
        <f t="shared" si="26"/>
        <v>3.520000000000002</v>
      </c>
      <c r="U95" s="34">
        <f t="shared" si="27"/>
        <v>0.5465426634781312</v>
      </c>
      <c r="V95" s="23">
        <f t="shared" si="28"/>
        <v>4.519999999999991</v>
      </c>
      <c r="W95" s="34">
        <f t="shared" si="29"/>
        <v>0.6551384348113812</v>
      </c>
      <c r="X95" s="23">
        <f t="shared" si="30"/>
        <v>5.519999999999969</v>
      </c>
      <c r="Y95" s="34">
        <f t="shared" si="16"/>
        <v>0.7419390777291965</v>
      </c>
      <c r="Z95" s="23">
        <f t="shared" si="31"/>
        <v>6.519999999999948</v>
      </c>
      <c r="AA95" s="34">
        <f t="shared" si="17"/>
        <v>0.8142475957319167</v>
      </c>
      <c r="AB95" s="23">
        <f t="shared" si="32"/>
        <v>7.519999999999927</v>
      </c>
      <c r="AC95" s="34">
        <f t="shared" si="36"/>
        <v>0.876217840591638</v>
      </c>
      <c r="AD95" s="23">
        <f t="shared" si="34"/>
        <v>8.519999999999905</v>
      </c>
      <c r="AE95" s="34">
        <f t="shared" si="37"/>
        <v>0.9304395947666952</v>
      </c>
      <c r="AF95" s="23">
        <f t="shared" si="35"/>
        <v>9.519999999999884</v>
      </c>
      <c r="AG95" s="33">
        <f t="shared" si="33"/>
        <v>0.978636948384469</v>
      </c>
    </row>
    <row r="96" spans="14:33" ht="9.75" customHeight="1">
      <c r="N96" s="94">
        <f t="shared" si="20"/>
        <v>1.2700000000000002</v>
      </c>
      <c r="O96" s="95">
        <f t="shared" si="21"/>
        <v>0.10380372095595694</v>
      </c>
      <c r="P96" s="89">
        <f t="shared" si="22"/>
        <v>1.7700000000000002</v>
      </c>
      <c r="Q96" s="90">
        <f t="shared" si="23"/>
        <v>0.2479732663618067</v>
      </c>
      <c r="R96" s="23">
        <f t="shared" si="24"/>
        <v>2.540000000000001</v>
      </c>
      <c r="S96" s="34">
        <f t="shared" si="25"/>
        <v>0.4048337166199382</v>
      </c>
      <c r="T96" s="23">
        <f t="shared" si="26"/>
        <v>3.540000000000002</v>
      </c>
      <c r="U96" s="34">
        <f t="shared" si="27"/>
        <v>0.5490032620257881</v>
      </c>
      <c r="V96" s="23">
        <f t="shared" si="28"/>
        <v>4.53999999999999</v>
      </c>
      <c r="W96" s="34">
        <f t="shared" si="29"/>
        <v>0.657055852857103</v>
      </c>
      <c r="X96" s="23">
        <f t="shared" si="30"/>
        <v>5.539999999999969</v>
      </c>
      <c r="Y96" s="34">
        <f t="shared" si="16"/>
        <v>0.7435097647284273</v>
      </c>
      <c r="Z96" s="23">
        <f t="shared" si="31"/>
        <v>6.539999999999948</v>
      </c>
      <c r="AA96" s="34">
        <f t="shared" si="17"/>
        <v>0.8155777483242638</v>
      </c>
      <c r="AB96" s="23">
        <f t="shared" si="32"/>
        <v>7.539999999999926</v>
      </c>
      <c r="AC96" s="34">
        <f t="shared" si="36"/>
        <v>0.8773713458697698</v>
      </c>
      <c r="AD96" s="23">
        <f t="shared" si="34"/>
        <v>8.539999999999905</v>
      </c>
      <c r="AE96" s="34">
        <f t="shared" si="37"/>
        <v>0.9314578706890002</v>
      </c>
      <c r="AF96" s="23">
        <f t="shared" si="35"/>
        <v>9.539999999999884</v>
      </c>
      <c r="AG96" s="33">
        <f t="shared" si="33"/>
        <v>0.9795483747040898</v>
      </c>
    </row>
    <row r="97" spans="14:33" ht="9.75" customHeight="1">
      <c r="N97" s="94">
        <f t="shared" si="20"/>
        <v>1.2800000000000002</v>
      </c>
      <c r="O97" s="95">
        <f t="shared" si="21"/>
        <v>0.10720996964786846</v>
      </c>
      <c r="P97" s="23">
        <f t="shared" si="22"/>
        <v>1.7800000000000002</v>
      </c>
      <c r="Q97" s="34">
        <f t="shared" si="23"/>
        <v>0.25042000230889405</v>
      </c>
      <c r="R97" s="23">
        <f t="shared" si="24"/>
        <v>2.560000000000001</v>
      </c>
      <c r="S97" s="34">
        <f t="shared" si="25"/>
        <v>0.4082399653118497</v>
      </c>
      <c r="T97" s="23">
        <f t="shared" si="26"/>
        <v>3.560000000000002</v>
      </c>
      <c r="U97" s="34">
        <f t="shared" si="27"/>
        <v>0.5514499979728754</v>
      </c>
      <c r="V97" s="23">
        <f t="shared" si="28"/>
        <v>4.55999999999999</v>
      </c>
      <c r="W97" s="34">
        <f t="shared" si="29"/>
        <v>0.658964842664434</v>
      </c>
      <c r="X97" s="23">
        <f t="shared" si="30"/>
        <v>5.5599999999999685</v>
      </c>
      <c r="Y97" s="34">
        <f t="shared" si="16"/>
        <v>0.745074791582055</v>
      </c>
      <c r="Z97" s="23">
        <f t="shared" si="31"/>
        <v>6.559999999999947</v>
      </c>
      <c r="AA97" s="34">
        <f t="shared" si="17"/>
        <v>0.8169038393756568</v>
      </c>
      <c r="AB97" s="23">
        <f t="shared" si="32"/>
        <v>7.559999999999926</v>
      </c>
      <c r="AC97" s="34">
        <f t="shared" si="36"/>
        <v>0.8785217955012022</v>
      </c>
      <c r="AD97" s="23">
        <f t="shared" si="34"/>
        <v>8.559999999999905</v>
      </c>
      <c r="AE97" s="34">
        <f t="shared" si="37"/>
        <v>0.9324737646771484</v>
      </c>
      <c r="AF97" s="23">
        <f t="shared" si="35"/>
        <v>9.559999999999883</v>
      </c>
      <c r="AG97" s="33">
        <f t="shared" si="33"/>
        <v>0.9804578922760948</v>
      </c>
    </row>
    <row r="98" spans="14:33" ht="9.75" customHeight="1">
      <c r="N98" s="94">
        <f t="shared" si="20"/>
        <v>1.2900000000000003</v>
      </c>
      <c r="O98" s="95">
        <f t="shared" si="21"/>
        <v>0.11058971029924905</v>
      </c>
      <c r="P98" s="23">
        <f t="shared" si="22"/>
        <v>1.7900000000000003</v>
      </c>
      <c r="Q98" s="34">
        <f t="shared" si="23"/>
        <v>0.25285303097989326</v>
      </c>
      <c r="R98" s="23">
        <f t="shared" si="24"/>
        <v>2.580000000000001</v>
      </c>
      <c r="S98" s="34">
        <f t="shared" si="25"/>
        <v>0.41161970596323033</v>
      </c>
      <c r="T98" s="23">
        <f t="shared" si="26"/>
        <v>3.580000000000002</v>
      </c>
      <c r="U98" s="34">
        <f t="shared" si="27"/>
        <v>0.5538830266438746</v>
      </c>
      <c r="V98" s="89">
        <f t="shared" si="28"/>
        <v>4.579999999999989</v>
      </c>
      <c r="W98" s="90">
        <f t="shared" si="29"/>
        <v>0.6608654780038682</v>
      </c>
      <c r="X98" s="23">
        <f t="shared" si="30"/>
        <v>5.579999999999968</v>
      </c>
      <c r="Y98" s="34">
        <f t="shared" si="16"/>
        <v>0.7466341989375763</v>
      </c>
      <c r="Z98" s="23">
        <f t="shared" si="31"/>
        <v>6.579999999999947</v>
      </c>
      <c r="AA98" s="34">
        <f t="shared" si="17"/>
        <v>0.8182258936139519</v>
      </c>
      <c r="AB98" s="23">
        <f t="shared" si="32"/>
        <v>7.5799999999999255</v>
      </c>
      <c r="AC98" s="34">
        <f t="shared" si="36"/>
        <v>0.8796692056320493</v>
      </c>
      <c r="AD98" s="23">
        <f t="shared" si="34"/>
        <v>8.579999999999904</v>
      </c>
      <c r="AE98" s="34">
        <f t="shared" si="37"/>
        <v>0.9334872878487006</v>
      </c>
      <c r="AF98" s="23">
        <f t="shared" si="35"/>
        <v>9.579999999999883</v>
      </c>
      <c r="AG98" s="33">
        <f t="shared" si="33"/>
        <v>0.9813655090785391</v>
      </c>
    </row>
    <row r="99" spans="14:33" ht="9.75" customHeight="1">
      <c r="N99" s="89">
        <f t="shared" si="20"/>
        <v>1.3000000000000003</v>
      </c>
      <c r="O99" s="90">
        <f t="shared" si="21"/>
        <v>0.11394335230683686</v>
      </c>
      <c r="P99" s="23">
        <f t="shared" si="22"/>
        <v>1.8000000000000003</v>
      </c>
      <c r="Q99" s="34">
        <f t="shared" si="23"/>
        <v>0.2552725051033061</v>
      </c>
      <c r="R99" s="23">
        <f t="shared" si="24"/>
        <v>2.600000000000001</v>
      </c>
      <c r="S99" s="34">
        <f t="shared" si="25"/>
        <v>0.41497334797081814</v>
      </c>
      <c r="T99" s="23">
        <f t="shared" si="26"/>
        <v>3.600000000000002</v>
      </c>
      <c r="U99" s="34">
        <f t="shared" si="27"/>
        <v>0.5563025007672875</v>
      </c>
      <c r="V99" s="23">
        <f t="shared" si="28"/>
        <v>4.599999999999989</v>
      </c>
      <c r="W99" s="34">
        <f t="shared" si="29"/>
        <v>0.662757831681573</v>
      </c>
      <c r="X99" s="23">
        <f t="shared" si="30"/>
        <v>5.599999999999968</v>
      </c>
      <c r="Y99" s="34">
        <f t="shared" si="16"/>
        <v>0.7481880270061979</v>
      </c>
      <c r="Z99" s="23">
        <f t="shared" si="31"/>
        <v>6.599999999999946</v>
      </c>
      <c r="AA99" s="34">
        <f t="shared" si="17"/>
        <v>0.8195439355418651</v>
      </c>
      <c r="AB99" s="23">
        <f t="shared" si="32"/>
        <v>7.599999999999925</v>
      </c>
      <c r="AC99" s="34">
        <f t="shared" si="36"/>
        <v>0.880813592280787</v>
      </c>
      <c r="AD99" s="23">
        <f t="shared" si="34"/>
        <v>8.599999999999904</v>
      </c>
      <c r="AE99" s="34">
        <f t="shared" si="37"/>
        <v>0.9344984512435629</v>
      </c>
      <c r="AF99" s="23">
        <f t="shared" si="35"/>
        <v>9.599999999999882</v>
      </c>
      <c r="AG99" s="33">
        <f t="shared" si="33"/>
        <v>0.9822712330395631</v>
      </c>
    </row>
    <row r="100" spans="14:33" ht="9.75" customHeight="1">
      <c r="N100" s="94">
        <f t="shared" si="20"/>
        <v>1.3100000000000003</v>
      </c>
      <c r="O100" s="95">
        <f t="shared" si="21"/>
        <v>0.11727129565576436</v>
      </c>
      <c r="P100" s="23">
        <f t="shared" si="22"/>
        <v>1.8100000000000003</v>
      </c>
      <c r="Q100" s="34">
        <f t="shared" si="23"/>
        <v>0.25767857486918455</v>
      </c>
      <c r="R100" s="23">
        <f t="shared" si="24"/>
        <v>2.620000000000001</v>
      </c>
      <c r="S100" s="34">
        <f t="shared" si="25"/>
        <v>0.41830129131974564</v>
      </c>
      <c r="T100" s="23">
        <f t="shared" si="26"/>
        <v>3.620000000000002</v>
      </c>
      <c r="U100" s="34">
        <f t="shared" si="27"/>
        <v>0.5587085705331659</v>
      </c>
      <c r="V100" s="23">
        <f t="shared" si="28"/>
        <v>4.619999999999989</v>
      </c>
      <c r="W100" s="34">
        <f t="shared" si="29"/>
        <v>0.6646419755561245</v>
      </c>
      <c r="X100" s="23">
        <f t="shared" si="30"/>
        <v>5.619999999999967</v>
      </c>
      <c r="Y100" s="34">
        <f t="shared" si="16"/>
        <v>0.7497363155690585</v>
      </c>
      <c r="Z100" s="23">
        <f t="shared" si="31"/>
        <v>6.619999999999946</v>
      </c>
      <c r="AA100" s="34">
        <f t="shared" si="17"/>
        <v>0.8208579894396963</v>
      </c>
      <c r="AB100" s="23">
        <f t="shared" si="32"/>
        <v>7.619999999999925</v>
      </c>
      <c r="AC100" s="34">
        <f t="shared" si="36"/>
        <v>0.8819549713395962</v>
      </c>
      <c r="AD100" s="23">
        <f t="shared" si="34"/>
        <v>8.619999999999903</v>
      </c>
      <c r="AE100" s="34">
        <f t="shared" si="37"/>
        <v>0.9355072658247079</v>
      </c>
      <c r="AF100" s="23">
        <f t="shared" si="35"/>
        <v>9.619999999999882</v>
      </c>
      <c r="AG100" s="33">
        <f t="shared" si="33"/>
        <v>0.9831750720378076</v>
      </c>
    </row>
    <row r="101" spans="14:33" ht="9.75" customHeight="1">
      <c r="N101" s="94">
        <f t="shared" si="20"/>
        <v>1.3200000000000003</v>
      </c>
      <c r="O101" s="95">
        <f t="shared" si="21"/>
        <v>0.12057393120584996</v>
      </c>
      <c r="P101" s="23">
        <f t="shared" si="22"/>
        <v>1.8200000000000003</v>
      </c>
      <c r="Q101" s="34">
        <f t="shared" si="23"/>
        <v>0.26007138798507484</v>
      </c>
      <c r="R101" s="89">
        <f t="shared" si="24"/>
        <v>2.640000000000001</v>
      </c>
      <c r="S101" s="90">
        <f t="shared" si="25"/>
        <v>0.4216039268698312</v>
      </c>
      <c r="T101" s="23">
        <f t="shared" si="26"/>
        <v>3.640000000000002</v>
      </c>
      <c r="U101" s="34">
        <f t="shared" si="27"/>
        <v>0.5611013836490563</v>
      </c>
      <c r="V101" s="23">
        <f t="shared" si="28"/>
        <v>4.639999999999988</v>
      </c>
      <c r="W101" s="34">
        <f t="shared" si="29"/>
        <v>0.6665179805548798</v>
      </c>
      <c r="X101" s="23">
        <f t="shared" si="30"/>
        <v>5.639999999999967</v>
      </c>
      <c r="Y101" s="34">
        <f aca="true" t="shared" si="38" ref="Y101:Y119">LOG(X101)</f>
        <v>0.7512791039833397</v>
      </c>
      <c r="Z101" s="23">
        <f t="shared" si="31"/>
        <v>6.6399999999999455</v>
      </c>
      <c r="AA101" s="34">
        <f aca="true" t="shared" si="39" ref="AA101:AA119">LOG(Z101)</f>
        <v>0.822168079368014</v>
      </c>
      <c r="AB101" s="23">
        <f t="shared" si="32"/>
        <v>7.639999999999924</v>
      </c>
      <c r="AC101" s="34">
        <f t="shared" si="36"/>
        <v>0.8830933585756856</v>
      </c>
      <c r="AD101" s="23">
        <f t="shared" si="34"/>
        <v>8.639999999999903</v>
      </c>
      <c r="AE101" s="34">
        <f t="shared" si="37"/>
        <v>0.9365137424788884</v>
      </c>
      <c r="AF101" s="23">
        <f t="shared" si="35"/>
        <v>9.639999999999882</v>
      </c>
      <c r="AG101" s="33">
        <f t="shared" si="33"/>
        <v>0.9840770339028254</v>
      </c>
    </row>
    <row r="102" spans="14:33" ht="9.75" customHeight="1">
      <c r="N102" s="94">
        <f t="shared" si="20"/>
        <v>1.3300000000000003</v>
      </c>
      <c r="O102" s="95">
        <f t="shared" si="21"/>
        <v>0.12385164096708588</v>
      </c>
      <c r="P102" s="23">
        <f t="shared" si="22"/>
        <v>1.8300000000000003</v>
      </c>
      <c r="Q102" s="34">
        <f t="shared" si="23"/>
        <v>0.2624510897304295</v>
      </c>
      <c r="R102" s="23">
        <f t="shared" si="24"/>
        <v>2.660000000000001</v>
      </c>
      <c r="S102" s="34">
        <f t="shared" si="25"/>
        <v>0.42488163663106715</v>
      </c>
      <c r="T102" s="23">
        <f t="shared" si="26"/>
        <v>3.660000000000002</v>
      </c>
      <c r="U102" s="34">
        <f t="shared" si="27"/>
        <v>0.5634810853944109</v>
      </c>
      <c r="V102" s="23">
        <f t="shared" si="28"/>
        <v>4.659999999999988</v>
      </c>
      <c r="W102" s="34">
        <f t="shared" si="29"/>
        <v>0.668385916689999</v>
      </c>
      <c r="X102" s="23">
        <f t="shared" si="30"/>
        <v>5.659999999999966</v>
      </c>
      <c r="Y102" s="34">
        <f t="shared" si="38"/>
        <v>0.7528164311882688</v>
      </c>
      <c r="Z102" s="23">
        <f t="shared" si="31"/>
        <v>6.659999999999945</v>
      </c>
      <c r="AA102" s="34">
        <f t="shared" si="39"/>
        <v>0.8234742291702974</v>
      </c>
      <c r="AB102" s="23">
        <f t="shared" si="32"/>
        <v>7.659999999999924</v>
      </c>
      <c r="AC102" s="34">
        <f t="shared" si="36"/>
        <v>0.8842287696325997</v>
      </c>
      <c r="AD102" s="23">
        <f t="shared" si="34"/>
        <v>8.659999999999902</v>
      </c>
      <c r="AE102" s="34">
        <f t="shared" si="37"/>
        <v>0.9375178920173417</v>
      </c>
      <c r="AF102" s="89">
        <f t="shared" si="35"/>
        <v>9.659999999999881</v>
      </c>
      <c r="AG102" s="99">
        <f t="shared" si="33"/>
        <v>0.984977126415488</v>
      </c>
    </row>
    <row r="103" spans="14:33" ht="9.75" customHeight="1">
      <c r="N103" s="89">
        <f t="shared" si="20"/>
        <v>1.3400000000000003</v>
      </c>
      <c r="O103" s="90">
        <f t="shared" si="21"/>
        <v>0.12710479836480773</v>
      </c>
      <c r="P103" s="23">
        <f t="shared" si="22"/>
        <v>1.8400000000000003</v>
      </c>
      <c r="Q103" s="34">
        <f t="shared" si="23"/>
        <v>0.26481782300953655</v>
      </c>
      <c r="R103" s="23">
        <f t="shared" si="24"/>
        <v>2.680000000000001</v>
      </c>
      <c r="S103" s="34">
        <f t="shared" si="25"/>
        <v>0.428134794028789</v>
      </c>
      <c r="T103" s="23">
        <f t="shared" si="26"/>
        <v>3.680000000000002</v>
      </c>
      <c r="U103" s="34">
        <f t="shared" si="27"/>
        <v>0.5658478186735179</v>
      </c>
      <c r="V103" s="23">
        <f t="shared" si="28"/>
        <v>4.679999999999987</v>
      </c>
      <c r="W103" s="34">
        <f t="shared" si="29"/>
        <v>0.6702458530741229</v>
      </c>
      <c r="X103" s="23">
        <f t="shared" si="30"/>
        <v>5.679999999999966</v>
      </c>
      <c r="Y103" s="34">
        <f t="shared" si="38"/>
        <v>0.7543483357110162</v>
      </c>
      <c r="Z103" s="89">
        <f t="shared" si="31"/>
        <v>6.679999999999945</v>
      </c>
      <c r="AA103" s="90">
        <f t="shared" si="39"/>
        <v>0.824776462475542</v>
      </c>
      <c r="AB103" s="23">
        <f t="shared" si="32"/>
        <v>7.679999999999923</v>
      </c>
      <c r="AC103" s="34">
        <f t="shared" si="36"/>
        <v>0.8853612200315076</v>
      </c>
      <c r="AD103" s="23">
        <f t="shared" si="34"/>
        <v>8.679999999999902</v>
      </c>
      <c r="AE103" s="34">
        <f t="shared" si="37"/>
        <v>0.938519725176487</v>
      </c>
      <c r="AF103" s="23">
        <f t="shared" si="35"/>
        <v>9.67999999999988</v>
      </c>
      <c r="AG103" s="33">
        <f t="shared" si="33"/>
        <v>0.9858753573083883</v>
      </c>
    </row>
    <row r="104" spans="14:33" ht="9.75" customHeight="1">
      <c r="N104" s="96">
        <f t="shared" si="20"/>
        <v>1.3500000000000003</v>
      </c>
      <c r="O104" s="97">
        <f t="shared" si="21"/>
        <v>0.13033376849500622</v>
      </c>
      <c r="P104" s="91">
        <f t="shared" si="22"/>
        <v>1.8500000000000003</v>
      </c>
      <c r="Q104" s="92">
        <f t="shared" si="23"/>
        <v>0.2671717284030139</v>
      </c>
      <c r="R104" s="26">
        <f t="shared" si="24"/>
        <v>2.700000000000001</v>
      </c>
      <c r="S104" s="35">
        <f t="shared" si="25"/>
        <v>0.4313637641589875</v>
      </c>
      <c r="T104" s="26">
        <f t="shared" si="26"/>
        <v>3.700000000000002</v>
      </c>
      <c r="U104" s="35">
        <f t="shared" si="27"/>
        <v>0.5682017240669952</v>
      </c>
      <c r="V104" s="91">
        <f t="shared" si="28"/>
        <v>4.699999999999987</v>
      </c>
      <c r="W104" s="92">
        <f t="shared" si="29"/>
        <v>0.6720978579357163</v>
      </c>
      <c r="X104" s="26">
        <f t="shared" si="30"/>
        <v>5.6999999999999655</v>
      </c>
      <c r="Y104" s="35">
        <f t="shared" si="38"/>
        <v>0.7558748556724888</v>
      </c>
      <c r="Z104" s="26">
        <f t="shared" si="31"/>
        <v>6.699999999999944</v>
      </c>
      <c r="AA104" s="35">
        <f t="shared" si="39"/>
        <v>0.8260748027008228</v>
      </c>
      <c r="AB104" s="26">
        <f t="shared" si="32"/>
        <v>7.699999999999923</v>
      </c>
      <c r="AC104" s="35">
        <f t="shared" si="36"/>
        <v>0.8864907251724775</v>
      </c>
      <c r="AD104" s="26">
        <f t="shared" si="34"/>
        <v>8.699999999999902</v>
      </c>
      <c r="AE104" s="35">
        <f t="shared" si="37"/>
        <v>0.9395192526186136</v>
      </c>
      <c r="AF104" s="26">
        <f t="shared" si="35"/>
        <v>9.69999999999988</v>
      </c>
      <c r="AG104" s="36">
        <f t="shared" si="33"/>
        <v>0.9867717342662395</v>
      </c>
    </row>
    <row r="105" spans="14:33" ht="9.75" customHeight="1">
      <c r="N105" s="94">
        <f t="shared" si="20"/>
        <v>1.3600000000000003</v>
      </c>
      <c r="O105" s="95">
        <f t="shared" si="21"/>
        <v>0.13353890837021762</v>
      </c>
      <c r="P105" s="23">
        <f t="shared" si="22"/>
        <v>1.8600000000000003</v>
      </c>
      <c r="Q105" s="34">
        <f t="shared" si="23"/>
        <v>0.2695129442179164</v>
      </c>
      <c r="R105" s="23">
        <f t="shared" si="24"/>
        <v>2.720000000000001</v>
      </c>
      <c r="S105" s="34">
        <f t="shared" si="25"/>
        <v>0.4345689040341989</v>
      </c>
      <c r="T105" s="23">
        <f t="shared" si="26"/>
        <v>3.720000000000002</v>
      </c>
      <c r="U105" s="34">
        <f t="shared" si="27"/>
        <v>0.5705429398818977</v>
      </c>
      <c r="V105" s="23">
        <f t="shared" si="28"/>
        <v>4.719999999999986</v>
      </c>
      <c r="W105" s="34">
        <f t="shared" si="29"/>
        <v>0.6739419986340865</v>
      </c>
      <c r="X105" s="23">
        <f t="shared" si="30"/>
        <v>5.719999999999965</v>
      </c>
      <c r="Y105" s="34">
        <f t="shared" si="38"/>
        <v>0.7573960287930216</v>
      </c>
      <c r="Z105" s="23">
        <f t="shared" si="31"/>
        <v>6.719999999999944</v>
      </c>
      <c r="AA105" s="34">
        <f t="shared" si="39"/>
        <v>0.8273692730538216</v>
      </c>
      <c r="AB105" s="23">
        <f t="shared" si="32"/>
        <v>7.7199999999999225</v>
      </c>
      <c r="AC105" s="34">
        <f t="shared" si="36"/>
        <v>0.8876173003357318</v>
      </c>
      <c r="AD105" s="23">
        <f t="shared" si="34"/>
        <v>8.719999999999901</v>
      </c>
      <c r="AE105" s="34">
        <f t="shared" si="37"/>
        <v>0.9405164849325623</v>
      </c>
      <c r="AF105" s="23">
        <f t="shared" si="35"/>
        <v>9.71999999999988</v>
      </c>
      <c r="AG105" s="33">
        <f t="shared" si="33"/>
        <v>0.9876662649262692</v>
      </c>
    </row>
    <row r="106" spans="14:33" ht="9.75" customHeight="1">
      <c r="N106" s="94">
        <f t="shared" si="20"/>
        <v>1.3700000000000003</v>
      </c>
      <c r="O106" s="95">
        <f t="shared" si="21"/>
        <v>0.13672056715640687</v>
      </c>
      <c r="P106" s="23">
        <f t="shared" si="22"/>
        <v>1.8700000000000003</v>
      </c>
      <c r="Q106" s="34">
        <f t="shared" si="23"/>
        <v>0.271841606536499</v>
      </c>
      <c r="R106" s="23">
        <f t="shared" si="24"/>
        <v>2.740000000000001</v>
      </c>
      <c r="S106" s="34">
        <f t="shared" si="25"/>
        <v>0.43775056282038816</v>
      </c>
      <c r="T106" s="23">
        <f t="shared" si="26"/>
        <v>3.740000000000002</v>
      </c>
      <c r="U106" s="34">
        <f t="shared" si="27"/>
        <v>0.5728716022004804</v>
      </c>
      <c r="V106" s="23">
        <f t="shared" si="28"/>
        <v>4.739999999999986</v>
      </c>
      <c r="W106" s="34">
        <f t="shared" si="29"/>
        <v>0.6757783416740838</v>
      </c>
      <c r="X106" s="23">
        <f t="shared" si="30"/>
        <v>5.739999999999965</v>
      </c>
      <c r="Y106" s="34">
        <f t="shared" si="38"/>
        <v>0.7589118923979709</v>
      </c>
      <c r="Z106" s="23">
        <f t="shared" si="31"/>
        <v>6.739999999999943</v>
      </c>
      <c r="AA106" s="34">
        <f t="shared" si="39"/>
        <v>0.8286598965353161</v>
      </c>
      <c r="AB106" s="23">
        <f t="shared" si="32"/>
        <v>7.739999999999922</v>
      </c>
      <c r="AC106" s="34">
        <f t="shared" si="36"/>
        <v>0.8887409606828882</v>
      </c>
      <c r="AD106" s="23">
        <f t="shared" si="34"/>
        <v>8.7399999999999</v>
      </c>
      <c r="AE106" s="34">
        <f t="shared" si="37"/>
        <v>0.9415114326343981</v>
      </c>
      <c r="AF106" s="23">
        <f t="shared" si="35"/>
        <v>9.73999999999988</v>
      </c>
      <c r="AG106" s="33">
        <f t="shared" si="33"/>
        <v>0.9885589568786102</v>
      </c>
    </row>
    <row r="107" spans="14:33" ht="9.75" customHeight="1">
      <c r="N107" s="89">
        <f t="shared" si="20"/>
        <v>1.3800000000000003</v>
      </c>
      <c r="O107" s="90">
        <f t="shared" si="21"/>
        <v>0.1398790864012366</v>
      </c>
      <c r="P107" s="23">
        <f t="shared" si="22"/>
        <v>1.8800000000000003</v>
      </c>
      <c r="Q107" s="34">
        <f t="shared" si="23"/>
        <v>0.2741578492636799</v>
      </c>
      <c r="R107" s="23">
        <f t="shared" si="24"/>
        <v>2.760000000000001</v>
      </c>
      <c r="S107" s="34">
        <f t="shared" si="25"/>
        <v>0.4409090820652179</v>
      </c>
      <c r="T107" s="23">
        <f t="shared" si="26"/>
        <v>3.760000000000002</v>
      </c>
      <c r="U107" s="34">
        <f t="shared" si="27"/>
        <v>0.5751878449276613</v>
      </c>
      <c r="V107" s="23">
        <f t="shared" si="28"/>
        <v>4.759999999999986</v>
      </c>
      <c r="W107" s="34">
        <f t="shared" si="29"/>
        <v>0.6776069527204919</v>
      </c>
      <c r="X107" s="23">
        <f t="shared" si="30"/>
        <v>5.759999999999964</v>
      </c>
      <c r="Y107" s="34">
        <f t="shared" si="38"/>
        <v>0.7604224834232094</v>
      </c>
      <c r="Z107" s="23">
        <f t="shared" si="31"/>
        <v>6.759999999999943</v>
      </c>
      <c r="AA107" s="34">
        <f t="shared" si="39"/>
        <v>0.8299466959416323</v>
      </c>
      <c r="AB107" s="23">
        <f t="shared" si="32"/>
        <v>7.759999999999922</v>
      </c>
      <c r="AC107" s="34">
        <f t="shared" si="36"/>
        <v>0.8898617212581841</v>
      </c>
      <c r="AD107" s="23">
        <f t="shared" si="34"/>
        <v>8.7599999999999</v>
      </c>
      <c r="AE107" s="34">
        <f t="shared" si="37"/>
        <v>0.9425041061680758</v>
      </c>
      <c r="AF107" s="23">
        <f t="shared" si="35"/>
        <v>9.759999999999879</v>
      </c>
      <c r="AG107" s="33">
        <f t="shared" si="33"/>
        <v>0.9894498176666864</v>
      </c>
    </row>
    <row r="108" spans="14:33" ht="9.75" customHeight="1">
      <c r="N108" s="94">
        <f t="shared" si="20"/>
        <v>1.3900000000000003</v>
      </c>
      <c r="O108" s="95">
        <f t="shared" si="21"/>
        <v>0.1430148002540952</v>
      </c>
      <c r="P108" s="23">
        <f t="shared" si="22"/>
        <v>1.8900000000000003</v>
      </c>
      <c r="Q108" s="34">
        <f t="shared" si="23"/>
        <v>0.27646180417324423</v>
      </c>
      <c r="R108" s="23">
        <f t="shared" si="24"/>
        <v>2.780000000000001</v>
      </c>
      <c r="S108" s="34">
        <f t="shared" si="25"/>
        <v>0.44404479591807644</v>
      </c>
      <c r="T108" s="89">
        <f t="shared" si="26"/>
        <v>3.780000000000002</v>
      </c>
      <c r="U108" s="90">
        <f t="shared" si="27"/>
        <v>0.5774917998372255</v>
      </c>
      <c r="V108" s="23">
        <f t="shared" si="28"/>
        <v>4.779999999999985</v>
      </c>
      <c r="W108" s="34">
        <f t="shared" si="29"/>
        <v>0.6794278966121176</v>
      </c>
      <c r="X108" s="23">
        <f t="shared" si="30"/>
        <v>5.779999999999964</v>
      </c>
      <c r="Y108" s="34">
        <f t="shared" si="38"/>
        <v>0.7619278384205264</v>
      </c>
      <c r="Z108" s="23">
        <f t="shared" si="31"/>
        <v>6.7799999999999425</v>
      </c>
      <c r="AA108" s="34">
        <f t="shared" si="39"/>
        <v>0.8312296938670597</v>
      </c>
      <c r="AB108" s="23">
        <f t="shared" si="32"/>
        <v>7.779999999999921</v>
      </c>
      <c r="AC108" s="34">
        <f t="shared" si="36"/>
        <v>0.8909795969896845</v>
      </c>
      <c r="AD108" s="23">
        <f t="shared" si="34"/>
        <v>8.7799999999999</v>
      </c>
      <c r="AE108" s="34">
        <f t="shared" si="37"/>
        <v>0.9434945159060976</v>
      </c>
      <c r="AF108" s="23">
        <f t="shared" si="35"/>
        <v>9.779999999999879</v>
      </c>
      <c r="AG108" s="33">
        <f t="shared" si="33"/>
        <v>0.9903388547875961</v>
      </c>
    </row>
    <row r="109" spans="14:33" ht="9.75" customHeight="1">
      <c r="N109" s="94">
        <f t="shared" si="20"/>
        <v>1.4000000000000004</v>
      </c>
      <c r="O109" s="95">
        <f t="shared" si="21"/>
        <v>0.14612803567823815</v>
      </c>
      <c r="P109" s="23">
        <f t="shared" si="22"/>
        <v>1.9000000000000004</v>
      </c>
      <c r="Q109" s="34">
        <f t="shared" si="23"/>
        <v>0.27875360095282903</v>
      </c>
      <c r="R109" s="89">
        <f t="shared" si="24"/>
        <v>2.800000000000001</v>
      </c>
      <c r="S109" s="90">
        <f t="shared" si="25"/>
        <v>0.4471580313422194</v>
      </c>
      <c r="T109" s="23">
        <f t="shared" si="26"/>
        <v>3.800000000000002</v>
      </c>
      <c r="U109" s="34">
        <f t="shared" si="27"/>
        <v>0.5797835966168103</v>
      </c>
      <c r="V109" s="23">
        <f t="shared" si="28"/>
        <v>4.799999999999985</v>
      </c>
      <c r="W109" s="34">
        <f t="shared" si="29"/>
        <v>0.6812412373755858</v>
      </c>
      <c r="X109" s="89">
        <f t="shared" si="30"/>
        <v>5.799999999999963</v>
      </c>
      <c r="Y109" s="90">
        <f t="shared" si="38"/>
        <v>0.7634279935629346</v>
      </c>
      <c r="Z109" s="23">
        <f t="shared" si="31"/>
        <v>6.799999999999942</v>
      </c>
      <c r="AA109" s="34">
        <f t="shared" si="39"/>
        <v>0.8325089127062326</v>
      </c>
      <c r="AB109" s="23">
        <f t="shared" si="32"/>
        <v>7.799999999999921</v>
      </c>
      <c r="AC109" s="34">
        <f t="shared" si="36"/>
        <v>0.892094602690476</v>
      </c>
      <c r="AD109" s="23">
        <f t="shared" si="34"/>
        <v>8.7999999999999</v>
      </c>
      <c r="AE109" s="34">
        <f t="shared" si="37"/>
        <v>0.9444826721501637</v>
      </c>
      <c r="AF109" s="23">
        <f t="shared" si="35"/>
        <v>9.799999999999878</v>
      </c>
      <c r="AG109" s="33">
        <f t="shared" si="33"/>
        <v>0.9912260756924894</v>
      </c>
    </row>
    <row r="110" spans="14:33" ht="9.75" customHeight="1">
      <c r="N110" s="94">
        <f t="shared" si="20"/>
        <v>1.4100000000000004</v>
      </c>
      <c r="O110" s="95">
        <f t="shared" si="21"/>
        <v>0.14921911265538002</v>
      </c>
      <c r="P110" s="23">
        <f t="shared" si="22"/>
        <v>1.9100000000000004</v>
      </c>
      <c r="Q110" s="34">
        <f t="shared" si="23"/>
        <v>0.2810333672477276</v>
      </c>
      <c r="R110" s="23">
        <f t="shared" si="24"/>
        <v>2.820000000000001</v>
      </c>
      <c r="S110" s="34">
        <f t="shared" si="25"/>
        <v>0.45024910831936127</v>
      </c>
      <c r="T110" s="23">
        <f t="shared" si="26"/>
        <v>3.820000000000002</v>
      </c>
      <c r="U110" s="34">
        <f t="shared" si="27"/>
        <v>0.582063362911709</v>
      </c>
      <c r="V110" s="23">
        <f t="shared" si="28"/>
        <v>4.819999999999984</v>
      </c>
      <c r="W110" s="34">
        <f t="shared" si="29"/>
        <v>0.6830470382388482</v>
      </c>
      <c r="X110" s="23">
        <f t="shared" si="30"/>
        <v>5.819999999999963</v>
      </c>
      <c r="Y110" s="34">
        <f t="shared" si="38"/>
        <v>0.7649229846498857</v>
      </c>
      <c r="Z110" s="23">
        <f t="shared" si="31"/>
        <v>6.819999999999942</v>
      </c>
      <c r="AA110" s="34">
        <f t="shared" si="39"/>
        <v>0.8337843746564751</v>
      </c>
      <c r="AB110" s="23">
        <f t="shared" si="32"/>
        <v>7.81999999999992</v>
      </c>
      <c r="AC110" s="34">
        <f t="shared" si="36"/>
        <v>0.8932067530598435</v>
      </c>
      <c r="AD110" s="23">
        <f t="shared" si="34"/>
        <v>8.819999999999899</v>
      </c>
      <c r="AE110" s="34">
        <f t="shared" si="37"/>
        <v>0.9454685851318148</v>
      </c>
      <c r="AF110" s="23">
        <f t="shared" si="35"/>
        <v>9.819999999999878</v>
      </c>
      <c r="AG110" s="33">
        <f t="shared" si="33"/>
        <v>0.9921114877869442</v>
      </c>
    </row>
    <row r="111" spans="14:33" ht="9.75" customHeight="1">
      <c r="N111" s="89">
        <f t="shared" si="20"/>
        <v>1.4200000000000004</v>
      </c>
      <c r="O111" s="90">
        <f t="shared" si="21"/>
        <v>0.1522883443830566</v>
      </c>
      <c r="P111" s="23">
        <f t="shared" si="22"/>
        <v>1.9200000000000004</v>
      </c>
      <c r="Q111" s="34">
        <f t="shared" si="23"/>
        <v>0.2833012287035497</v>
      </c>
      <c r="R111" s="23">
        <f t="shared" si="24"/>
        <v>2.840000000000001</v>
      </c>
      <c r="S111" s="34">
        <f t="shared" si="25"/>
        <v>0.45331834004703786</v>
      </c>
      <c r="T111" s="23">
        <f t="shared" si="26"/>
        <v>3.840000000000002</v>
      </c>
      <c r="U111" s="34">
        <f t="shared" si="27"/>
        <v>0.584331224367531</v>
      </c>
      <c r="V111" s="23">
        <f t="shared" si="28"/>
        <v>4.839999999999984</v>
      </c>
      <c r="W111" s="34">
        <f t="shared" si="29"/>
        <v>0.684845361644411</v>
      </c>
      <c r="X111" s="23">
        <f t="shared" si="30"/>
        <v>5.8399999999999626</v>
      </c>
      <c r="Y111" s="34">
        <f t="shared" si="38"/>
        <v>0.7664128471123967</v>
      </c>
      <c r="Z111" s="23">
        <f t="shared" si="31"/>
        <v>6.839999999999941</v>
      </c>
      <c r="AA111" s="34">
        <f t="shared" si="39"/>
        <v>0.8350561017201125</v>
      </c>
      <c r="AB111" s="23">
        <f t="shared" si="32"/>
        <v>7.83999999999992</v>
      </c>
      <c r="AC111" s="34">
        <f t="shared" si="36"/>
        <v>0.894316062684434</v>
      </c>
      <c r="AD111" s="23">
        <f t="shared" si="34"/>
        <v>8.839999999999899</v>
      </c>
      <c r="AE111" s="34">
        <f t="shared" si="37"/>
        <v>0.9464522650130681</v>
      </c>
      <c r="AF111" s="23">
        <f t="shared" si="35"/>
        <v>9.839999999999877</v>
      </c>
      <c r="AG111" s="33">
        <f t="shared" si="33"/>
        <v>0.9929950984313362</v>
      </c>
    </row>
    <row r="112" spans="14:33" ht="9.75" customHeight="1">
      <c r="N112" s="94">
        <f t="shared" si="20"/>
        <v>1.4300000000000004</v>
      </c>
      <c r="O112" s="95">
        <f t="shared" si="21"/>
        <v>0.15533603746506192</v>
      </c>
      <c r="P112" s="89">
        <f t="shared" si="22"/>
        <v>1.9300000000000004</v>
      </c>
      <c r="Q112" s="90">
        <f t="shared" si="23"/>
        <v>0.2855573090077739</v>
      </c>
      <c r="R112" s="23">
        <f t="shared" si="24"/>
        <v>2.860000000000001</v>
      </c>
      <c r="S112" s="34">
        <f t="shared" si="25"/>
        <v>0.45636603312904317</v>
      </c>
      <c r="T112" s="23">
        <f t="shared" si="26"/>
        <v>3.860000000000002</v>
      </c>
      <c r="U112" s="34">
        <f t="shared" si="27"/>
        <v>0.5865873046717552</v>
      </c>
      <c r="V112" s="23">
        <f t="shared" si="28"/>
        <v>4.8599999999999834</v>
      </c>
      <c r="W112" s="34">
        <f t="shared" si="29"/>
        <v>0.6866362692622919</v>
      </c>
      <c r="X112" s="23">
        <f t="shared" si="30"/>
        <v>5.859999999999962</v>
      </c>
      <c r="Y112" s="34">
        <f t="shared" si="38"/>
        <v>0.7678976160180878</v>
      </c>
      <c r="Z112" s="23">
        <f t="shared" si="31"/>
        <v>6.859999999999941</v>
      </c>
      <c r="AA112" s="34">
        <f t="shared" si="39"/>
        <v>0.8363241157067479</v>
      </c>
      <c r="AB112" s="23">
        <f t="shared" si="32"/>
        <v>7.8599999999999195</v>
      </c>
      <c r="AC112" s="34">
        <f t="shared" si="36"/>
        <v>0.8954225460394034</v>
      </c>
      <c r="AD112" s="23">
        <f t="shared" si="34"/>
        <v>8.859999999999898</v>
      </c>
      <c r="AE112" s="34">
        <f t="shared" si="37"/>
        <v>0.9474337218870458</v>
      </c>
      <c r="AF112" s="23">
        <f t="shared" si="35"/>
        <v>9.859999999999877</v>
      </c>
      <c r="AG112" s="33">
        <f t="shared" si="33"/>
        <v>0.9938769149412058</v>
      </c>
    </row>
    <row r="113" spans="14:33" ht="9.75" customHeight="1">
      <c r="N113" s="94">
        <f t="shared" si="20"/>
        <v>1.4400000000000004</v>
      </c>
      <c r="O113" s="95">
        <f t="shared" si="21"/>
        <v>0.15836249209524977</v>
      </c>
      <c r="P113" s="23">
        <f t="shared" si="22"/>
        <v>1.9400000000000004</v>
      </c>
      <c r="Q113" s="34">
        <f t="shared" si="23"/>
        <v>0.2878017299302261</v>
      </c>
      <c r="R113" s="23">
        <f t="shared" si="24"/>
        <v>2.8800000000000012</v>
      </c>
      <c r="S113" s="34">
        <f t="shared" si="25"/>
        <v>0.459392487759231</v>
      </c>
      <c r="T113" s="23">
        <f t="shared" si="26"/>
        <v>3.880000000000002</v>
      </c>
      <c r="U113" s="34">
        <f t="shared" si="27"/>
        <v>0.5888317255942075</v>
      </c>
      <c r="V113" s="23">
        <f t="shared" si="28"/>
        <v>4.879999999999983</v>
      </c>
      <c r="W113" s="34">
        <f t="shared" si="29"/>
        <v>0.6884198220027091</v>
      </c>
      <c r="X113" s="23">
        <f t="shared" si="30"/>
        <v>5.879999999999962</v>
      </c>
      <c r="Y113" s="34">
        <f t="shared" si="38"/>
        <v>0.7693773260761356</v>
      </c>
      <c r="Z113" s="23">
        <f t="shared" si="31"/>
        <v>6.87999999999994</v>
      </c>
      <c r="AA113" s="34">
        <f t="shared" si="39"/>
        <v>0.8375884382355075</v>
      </c>
      <c r="AB113" s="23">
        <f t="shared" si="32"/>
        <v>7.879999999999919</v>
      </c>
      <c r="AC113" s="34">
        <f t="shared" si="36"/>
        <v>0.8965262174895509</v>
      </c>
      <c r="AD113" s="23">
        <f t="shared" si="34"/>
        <v>8.879999999999898</v>
      </c>
      <c r="AE113" s="34">
        <f t="shared" si="37"/>
        <v>0.948412965778596</v>
      </c>
      <c r="AF113" s="23">
        <f t="shared" si="35"/>
        <v>9.879999999999876</v>
      </c>
      <c r="AG113" s="33">
        <f t="shared" si="33"/>
        <v>0.9947569445876226</v>
      </c>
    </row>
    <row r="114" spans="14:33" ht="9.75" customHeight="1">
      <c r="N114" s="96">
        <f t="shared" si="20"/>
        <v>1.4500000000000004</v>
      </c>
      <c r="O114" s="97">
        <f t="shared" si="21"/>
        <v>0.16136800223497502</v>
      </c>
      <c r="P114" s="26">
        <f t="shared" si="22"/>
        <v>1.9500000000000004</v>
      </c>
      <c r="Q114" s="35">
        <f t="shared" si="23"/>
        <v>0.2900346113625181</v>
      </c>
      <c r="R114" s="26">
        <f t="shared" si="24"/>
        <v>2.9000000000000012</v>
      </c>
      <c r="S114" s="35">
        <f t="shared" si="25"/>
        <v>0.46239799789895625</v>
      </c>
      <c r="T114" s="26">
        <f t="shared" si="26"/>
        <v>3.900000000000002</v>
      </c>
      <c r="U114" s="35">
        <f t="shared" si="27"/>
        <v>0.5910646070264994</v>
      </c>
      <c r="V114" s="26">
        <f t="shared" si="28"/>
        <v>4.899999999999983</v>
      </c>
      <c r="W114" s="35">
        <f t="shared" si="29"/>
        <v>0.6901960800285121</v>
      </c>
      <c r="X114" s="26">
        <f t="shared" si="30"/>
        <v>5.899999999999961</v>
      </c>
      <c r="Y114" s="35">
        <f t="shared" si="38"/>
        <v>0.7708520116421413</v>
      </c>
      <c r="Z114" s="26">
        <f t="shared" si="31"/>
        <v>6.89999999999994</v>
      </c>
      <c r="AA114" s="35">
        <f t="shared" si="39"/>
        <v>0.8388490907372516</v>
      </c>
      <c r="AB114" s="91">
        <f t="shared" si="32"/>
        <v>7.899999999999919</v>
      </c>
      <c r="AC114" s="92">
        <f t="shared" si="36"/>
        <v>0.8976270912904369</v>
      </c>
      <c r="AD114" s="26">
        <f t="shared" si="34"/>
        <v>8.899999999999897</v>
      </c>
      <c r="AE114" s="35">
        <f t="shared" si="37"/>
        <v>0.9493900066449078</v>
      </c>
      <c r="AF114" s="26">
        <f t="shared" si="35"/>
        <v>9.899999999999876</v>
      </c>
      <c r="AG114" s="36">
        <f t="shared" si="33"/>
        <v>0.9956351945975445</v>
      </c>
    </row>
    <row r="115" spans="14:33" ht="9.75" customHeight="1">
      <c r="N115" s="94">
        <f t="shared" si="20"/>
        <v>1.4600000000000004</v>
      </c>
      <c r="O115" s="95">
        <f t="shared" si="21"/>
        <v>0.16435285578443723</v>
      </c>
      <c r="P115" s="23">
        <f t="shared" si="22"/>
        <v>1.9600000000000004</v>
      </c>
      <c r="Q115" s="34">
        <f t="shared" si="23"/>
        <v>0.29225607135647613</v>
      </c>
      <c r="R115" s="23">
        <f t="shared" si="24"/>
        <v>2.9200000000000013</v>
      </c>
      <c r="S115" s="34">
        <f t="shared" si="25"/>
        <v>0.46538285144841846</v>
      </c>
      <c r="T115" s="23">
        <f t="shared" si="26"/>
        <v>3.920000000000002</v>
      </c>
      <c r="U115" s="34">
        <f t="shared" si="27"/>
        <v>0.5932860670204575</v>
      </c>
      <c r="V115" s="23">
        <f t="shared" si="28"/>
        <v>4.919999999999982</v>
      </c>
      <c r="W115" s="34">
        <f t="shared" si="29"/>
        <v>0.6919651027673588</v>
      </c>
      <c r="X115" s="23">
        <f t="shared" si="30"/>
        <v>5.919999999999961</v>
      </c>
      <c r="Y115" s="34">
        <f t="shared" si="38"/>
        <v>0.7723217067229169</v>
      </c>
      <c r="Z115" s="23">
        <f t="shared" si="31"/>
        <v>6.9199999999999395</v>
      </c>
      <c r="AA115" s="34">
        <f t="shared" si="39"/>
        <v>0.840106094456754</v>
      </c>
      <c r="AB115" s="23">
        <f t="shared" si="32"/>
        <v>7.919999999999918</v>
      </c>
      <c r="AC115" s="34">
        <f t="shared" si="36"/>
        <v>0.898725181589489</v>
      </c>
      <c r="AD115" s="23">
        <f t="shared" si="34"/>
        <v>8.919999999999897</v>
      </c>
      <c r="AE115" s="34">
        <f t="shared" si="37"/>
        <v>0.9503648543761181</v>
      </c>
      <c r="AF115" s="23">
        <f t="shared" si="35"/>
        <v>9.919999999999876</v>
      </c>
      <c r="AG115" s="33">
        <f t="shared" si="33"/>
        <v>0.9965116721541732</v>
      </c>
    </row>
    <row r="116" spans="14:33" ht="9.75" customHeight="1">
      <c r="N116" s="89">
        <f t="shared" si="20"/>
        <v>1.4700000000000004</v>
      </c>
      <c r="O116" s="90">
        <f t="shared" si="21"/>
        <v>0.16731733474817623</v>
      </c>
      <c r="P116" s="23">
        <f t="shared" si="22"/>
        <v>1.9700000000000004</v>
      </c>
      <c r="Q116" s="34">
        <f t="shared" si="23"/>
        <v>0.294466226161593</v>
      </c>
      <c r="R116" s="23">
        <f t="shared" si="24"/>
        <v>2.9400000000000013</v>
      </c>
      <c r="S116" s="34">
        <f t="shared" si="25"/>
        <v>0.4683473304121575</v>
      </c>
      <c r="T116" s="23">
        <f t="shared" si="26"/>
        <v>3.940000000000002</v>
      </c>
      <c r="U116" s="34">
        <f t="shared" si="27"/>
        <v>0.5954962218255744</v>
      </c>
      <c r="V116" s="23">
        <f t="shared" si="28"/>
        <v>4.939999999999982</v>
      </c>
      <c r="W116" s="34">
        <f t="shared" si="29"/>
        <v>0.6937269489236453</v>
      </c>
      <c r="X116" s="23">
        <f t="shared" si="30"/>
        <v>5.93999999999996</v>
      </c>
      <c r="Y116" s="34">
        <f t="shared" si="38"/>
        <v>0.7737864449811906</v>
      </c>
      <c r="Z116" s="23">
        <f t="shared" si="31"/>
        <v>6.939999999999939</v>
      </c>
      <c r="AA116" s="34">
        <f t="shared" si="39"/>
        <v>0.8413594704548512</v>
      </c>
      <c r="AB116" s="23">
        <f t="shared" si="32"/>
        <v>7.939999999999918</v>
      </c>
      <c r="AC116" s="34">
        <f t="shared" si="36"/>
        <v>0.8998205024270918</v>
      </c>
      <c r="AD116" s="23">
        <f t="shared" si="34"/>
        <v>8.939999999999896</v>
      </c>
      <c r="AE116" s="34">
        <f t="shared" si="37"/>
        <v>0.9513375187959127</v>
      </c>
      <c r="AF116" s="23">
        <f t="shared" si="35"/>
        <v>9.939999999999875</v>
      </c>
      <c r="AG116" s="33">
        <f t="shared" si="33"/>
        <v>0.9973863843973079</v>
      </c>
    </row>
    <row r="117" spans="14:33" ht="9.75" customHeight="1">
      <c r="N117" s="94">
        <f t="shared" si="20"/>
        <v>1.4800000000000004</v>
      </c>
      <c r="O117" s="95">
        <f t="shared" si="21"/>
        <v>0.17026171539495752</v>
      </c>
      <c r="P117" s="23">
        <f t="shared" si="22"/>
        <v>1.9800000000000004</v>
      </c>
      <c r="Q117" s="34">
        <f t="shared" si="23"/>
        <v>0.2966651902615312</v>
      </c>
      <c r="R117" s="23">
        <f t="shared" si="24"/>
        <v>2.9600000000000013</v>
      </c>
      <c r="S117" s="34">
        <f t="shared" si="25"/>
        <v>0.4712917110589388</v>
      </c>
      <c r="T117" s="23">
        <f t="shared" si="26"/>
        <v>3.960000000000002</v>
      </c>
      <c r="U117" s="34">
        <f t="shared" si="27"/>
        <v>0.5976951859255125</v>
      </c>
      <c r="V117" s="23">
        <f t="shared" si="28"/>
        <v>4.959999999999981</v>
      </c>
      <c r="W117" s="34">
        <f t="shared" si="29"/>
        <v>0.6954816764901959</v>
      </c>
      <c r="X117" s="23">
        <f t="shared" si="30"/>
        <v>5.95999999999996</v>
      </c>
      <c r="Y117" s="34">
        <f t="shared" si="38"/>
        <v>0.7752462597402335</v>
      </c>
      <c r="Z117" s="23">
        <f t="shared" si="31"/>
        <v>6.959999999999939</v>
      </c>
      <c r="AA117" s="34">
        <f t="shared" si="39"/>
        <v>0.8426092396105583</v>
      </c>
      <c r="AB117" s="23">
        <f t="shared" si="32"/>
        <v>7.959999999999917</v>
      </c>
      <c r="AC117" s="34">
        <f t="shared" si="36"/>
        <v>0.9009130677376646</v>
      </c>
      <c r="AD117" s="23">
        <f t="shared" si="34"/>
        <v>8.959999999999896</v>
      </c>
      <c r="AE117" s="34">
        <f t="shared" si="37"/>
        <v>0.9523080096621201</v>
      </c>
      <c r="AF117" s="23">
        <f t="shared" si="35"/>
        <v>9.959999999999875</v>
      </c>
      <c r="AG117" s="33">
        <f t="shared" si="33"/>
        <v>0.9982593384236933</v>
      </c>
    </row>
    <row r="118" spans="14:33" ht="9.75" customHeight="1">
      <c r="N118" s="94">
        <f t="shared" si="20"/>
        <v>1.4900000000000004</v>
      </c>
      <c r="O118" s="95">
        <f t="shared" si="21"/>
        <v>0.17318626841227416</v>
      </c>
      <c r="P118" s="23">
        <f t="shared" si="22"/>
        <v>1.9900000000000004</v>
      </c>
      <c r="Q118" s="34">
        <f t="shared" si="23"/>
        <v>0.29885307640970676</v>
      </c>
      <c r="R118" s="23">
        <f t="shared" si="24"/>
        <v>2.9800000000000013</v>
      </c>
      <c r="S118" s="34">
        <f t="shared" si="25"/>
        <v>0.47421626407625544</v>
      </c>
      <c r="T118" s="23">
        <f t="shared" si="26"/>
        <v>3.980000000000002</v>
      </c>
      <c r="U118" s="34">
        <f t="shared" si="27"/>
        <v>0.5998830720736881</v>
      </c>
      <c r="V118" s="23">
        <f t="shared" si="28"/>
        <v>4.979999999999981</v>
      </c>
      <c r="W118" s="34">
        <f t="shared" si="29"/>
        <v>0.6972293427597158</v>
      </c>
      <c r="X118" s="23">
        <f t="shared" si="30"/>
        <v>5.97999999999996</v>
      </c>
      <c r="Y118" s="34">
        <f t="shared" si="38"/>
        <v>0.7767011839884079</v>
      </c>
      <c r="Z118" s="23">
        <f t="shared" si="31"/>
        <v>6.979999999999938</v>
      </c>
      <c r="AA118" s="34">
        <f t="shared" si="39"/>
        <v>0.8438554226231573</v>
      </c>
      <c r="AB118" s="23">
        <f t="shared" si="32"/>
        <v>7.979999999999917</v>
      </c>
      <c r="AC118" s="34">
        <f t="shared" si="36"/>
        <v>0.9020028913507249</v>
      </c>
      <c r="AD118" s="23">
        <f t="shared" si="34"/>
        <v>8.979999999999896</v>
      </c>
      <c r="AE118" s="34">
        <f t="shared" si="37"/>
        <v>0.9532763366672993</v>
      </c>
      <c r="AF118" s="23">
        <f t="shared" si="35"/>
        <v>9.979999999999874</v>
      </c>
      <c r="AG118" s="33">
        <f t="shared" si="33"/>
        <v>0.9991305412873657</v>
      </c>
    </row>
    <row r="119" spans="14:33" ht="9.75" customHeight="1">
      <c r="N119" s="26">
        <f t="shared" si="20"/>
        <v>1.5000000000000004</v>
      </c>
      <c r="O119" s="35">
        <f t="shared" si="21"/>
        <v>0.17609125905568138</v>
      </c>
      <c r="P119" s="26">
        <f t="shared" si="22"/>
        <v>2.0000000000000004</v>
      </c>
      <c r="Q119" s="35">
        <f t="shared" si="23"/>
        <v>0.3010299956639813</v>
      </c>
      <c r="R119" s="91">
        <f t="shared" si="24"/>
        <v>3.0000000000000013</v>
      </c>
      <c r="S119" s="92">
        <f t="shared" si="25"/>
        <v>0.47712125471966266</v>
      </c>
      <c r="T119" s="26">
        <f t="shared" si="26"/>
        <v>4.000000000000002</v>
      </c>
      <c r="U119" s="35">
        <f t="shared" si="27"/>
        <v>0.6020599913279626</v>
      </c>
      <c r="V119" s="26">
        <f t="shared" si="28"/>
        <v>4.9999999999999805</v>
      </c>
      <c r="W119" s="35">
        <f t="shared" si="29"/>
        <v>0.6989700043360171</v>
      </c>
      <c r="X119" s="91">
        <f t="shared" si="30"/>
        <v>5.999999999999959</v>
      </c>
      <c r="Y119" s="92">
        <f t="shared" si="38"/>
        <v>0.7781512503836406</v>
      </c>
      <c r="Z119" s="26">
        <f t="shared" si="31"/>
        <v>6.999999999999938</v>
      </c>
      <c r="AA119" s="35">
        <f t="shared" si="39"/>
        <v>0.8450980400142529</v>
      </c>
      <c r="AB119" s="26">
        <f t="shared" si="32"/>
        <v>7.9999999999999165</v>
      </c>
      <c r="AC119" s="35">
        <f t="shared" si="36"/>
        <v>0.9030899869919391</v>
      </c>
      <c r="AD119" s="26">
        <f t="shared" si="34"/>
        <v>8.999999999999895</v>
      </c>
      <c r="AE119" s="35">
        <f t="shared" si="37"/>
        <v>0.9542425094393198</v>
      </c>
      <c r="AF119" s="26">
        <f t="shared" si="35"/>
        <v>9.999999999999874</v>
      </c>
      <c r="AG119" s="36">
        <f t="shared" si="33"/>
        <v>0.9999999999999946</v>
      </c>
    </row>
    <row r="120" spans="14:33" s="93" customFormat="1" ht="9.75" customHeight="1">
      <c r="N120" s="161" t="s">
        <v>17</v>
      </c>
      <c r="O120" s="161"/>
      <c r="P120" s="162" t="s">
        <v>18</v>
      </c>
      <c r="Q120" s="162"/>
      <c r="R120" s="162" t="s">
        <v>19</v>
      </c>
      <c r="S120" s="162"/>
      <c r="T120" s="149" t="s">
        <v>20</v>
      </c>
      <c r="U120" s="149"/>
      <c r="V120" s="149" t="s">
        <v>23</v>
      </c>
      <c r="W120" s="157"/>
      <c r="X120" s="149" t="s">
        <v>24</v>
      </c>
      <c r="Y120" s="157"/>
      <c r="Z120" s="159" t="s">
        <v>25</v>
      </c>
      <c r="AA120" s="160"/>
      <c r="AB120" s="149" t="s">
        <v>26</v>
      </c>
      <c r="AC120" s="157"/>
      <c r="AD120" s="149" t="s">
        <v>27</v>
      </c>
      <c r="AE120" s="149"/>
      <c r="AF120" s="149" t="s">
        <v>28</v>
      </c>
      <c r="AG120" s="157"/>
    </row>
  </sheetData>
  <mergeCells count="15">
    <mergeCell ref="AD120:AE120"/>
    <mergeCell ref="AF120:AG120"/>
    <mergeCell ref="L44:L59"/>
    <mergeCell ref="V120:W120"/>
    <mergeCell ref="X120:Y120"/>
    <mergeCell ref="Z120:AA120"/>
    <mergeCell ref="AB120:AC120"/>
    <mergeCell ref="N120:O120"/>
    <mergeCell ref="P120:Q120"/>
    <mergeCell ref="R120:S120"/>
    <mergeCell ref="T120:U120"/>
    <mergeCell ref="B56:K59"/>
    <mergeCell ref="L2:L12"/>
    <mergeCell ref="L13:L22"/>
    <mergeCell ref="L23:L3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I120"/>
  <sheetViews>
    <sheetView workbookViewId="0" topLeftCell="A19">
      <selection activeCell="Q25" sqref="Q25"/>
    </sheetView>
  </sheetViews>
  <sheetFormatPr defaultColWidth="9.140625" defaultRowHeight="12.75"/>
  <cols>
    <col min="1" max="1" width="2.57421875" style="0" customWidth="1"/>
    <col min="2" max="2" width="2.7109375" style="0" bestFit="1" customWidth="1"/>
    <col min="3" max="3" width="4.8515625" style="0" bestFit="1" customWidth="1"/>
    <col min="4" max="4" width="5.57421875" style="0" bestFit="1" customWidth="1"/>
    <col min="5" max="5" width="4.8515625" style="0" bestFit="1" customWidth="1"/>
    <col min="6" max="6" width="5.57421875" style="0" bestFit="1" customWidth="1"/>
    <col min="7" max="7" width="4.8515625" style="0" bestFit="1" customWidth="1"/>
    <col min="8" max="10" width="5.57421875" style="0" bestFit="1" customWidth="1"/>
    <col min="11" max="11" width="3.421875" style="0" bestFit="1" customWidth="1"/>
    <col min="12" max="12" width="1.7109375" style="0" customWidth="1"/>
    <col min="13" max="13" width="19.00390625" style="0" bestFit="1" customWidth="1"/>
    <col min="14" max="14" width="5.28125" style="0" bestFit="1" customWidth="1"/>
    <col min="15" max="15" width="8.8515625" style="115" customWidth="1"/>
    <col min="16" max="16" width="3.140625" style="0" bestFit="1" customWidth="1"/>
    <col min="17" max="17" width="5.57421875" style="0" bestFit="1" customWidth="1"/>
    <col min="18" max="18" width="3.421875" style="0" bestFit="1" customWidth="1"/>
    <col min="19" max="19" width="5.57421875" style="0" bestFit="1" customWidth="1"/>
    <col min="20" max="20" width="3.421875" style="0" bestFit="1" customWidth="1"/>
    <col min="21" max="21" width="5.57421875" style="0" bestFit="1" customWidth="1"/>
    <col min="22" max="22" width="3.421875" style="0" bestFit="1" customWidth="1"/>
    <col min="23" max="23" width="5.57421875" style="0" bestFit="1" customWidth="1"/>
    <col min="24" max="24" width="3.421875" style="0" bestFit="1" customWidth="1"/>
    <col min="25" max="25" width="5.57421875" style="0" bestFit="1" customWidth="1"/>
    <col min="26" max="26" width="3.421875" style="0" bestFit="1" customWidth="1"/>
    <col min="27" max="27" width="5.421875" style="0" bestFit="1" customWidth="1"/>
    <col min="28" max="28" width="3.421875" style="0" bestFit="1" customWidth="1"/>
    <col min="29" max="29" width="5.57421875" style="0" bestFit="1" customWidth="1"/>
    <col min="30" max="30" width="3.421875" style="0" bestFit="1" customWidth="1"/>
    <col min="31" max="31" width="5.57421875" style="0" bestFit="1" customWidth="1"/>
    <col min="32" max="32" width="3.421875" style="0" bestFit="1" customWidth="1"/>
    <col min="33" max="33" width="5.57421875" style="0" bestFit="1" customWidth="1"/>
    <col min="34" max="34" width="3.8515625" style="0" bestFit="1" customWidth="1"/>
    <col min="35" max="35" width="5.57421875" style="0" bestFit="1" customWidth="1"/>
  </cols>
  <sheetData>
    <row r="1" spans="16:35" ht="7.5" customHeight="1" thickBot="1">
      <c r="P1" s="70"/>
      <c r="Q1" s="71"/>
      <c r="R1" s="70"/>
      <c r="S1" s="71"/>
      <c r="T1" s="70"/>
      <c r="U1" s="71"/>
      <c r="V1" s="70"/>
      <c r="W1" s="71"/>
      <c r="X1" s="70"/>
      <c r="Y1" s="71"/>
      <c r="Z1" s="70"/>
      <c r="AA1" s="71"/>
      <c r="AB1" s="70"/>
      <c r="AC1" s="71"/>
      <c r="AD1" s="70"/>
      <c r="AE1" s="71"/>
      <c r="AF1" s="70"/>
      <c r="AG1" s="71"/>
      <c r="AH1" s="70"/>
      <c r="AI1" s="71"/>
    </row>
    <row r="2" spans="2:35" ht="12.75" customHeight="1" thickBot="1">
      <c r="B2" s="77" t="s">
        <v>21</v>
      </c>
      <c r="C2" s="78" t="s">
        <v>2</v>
      </c>
      <c r="D2" s="78" t="s">
        <v>7</v>
      </c>
      <c r="E2" s="78" t="s">
        <v>3</v>
      </c>
      <c r="F2" s="78" t="s">
        <v>8</v>
      </c>
      <c r="G2" s="78" t="s">
        <v>4</v>
      </c>
      <c r="H2" s="78" t="s">
        <v>9</v>
      </c>
      <c r="I2" s="78" t="s">
        <v>5</v>
      </c>
      <c r="J2" s="78" t="s">
        <v>10</v>
      </c>
      <c r="K2" s="79" t="s">
        <v>21</v>
      </c>
      <c r="L2" s="118"/>
      <c r="M2" s="118" t="s">
        <v>49</v>
      </c>
      <c r="N2" s="118"/>
      <c r="O2" s="125"/>
      <c r="P2" s="25"/>
      <c r="Q2" s="34"/>
      <c r="R2" s="25"/>
      <c r="S2" s="34"/>
      <c r="T2" s="25"/>
      <c r="U2" s="34"/>
      <c r="V2" s="25"/>
      <c r="W2" s="34"/>
      <c r="X2" s="25"/>
      <c r="Y2" s="34"/>
      <c r="Z2" s="25"/>
      <c r="AA2" s="34"/>
      <c r="AB2" s="25"/>
      <c r="AC2" s="34"/>
      <c r="AD2" s="25"/>
      <c r="AE2" s="34"/>
      <c r="AF2" s="25"/>
      <c r="AG2" s="34"/>
      <c r="AH2" s="25"/>
      <c r="AI2" s="34"/>
    </row>
    <row r="3" spans="2:35" ht="9" customHeight="1">
      <c r="B3" s="72">
        <v>0</v>
      </c>
      <c r="C3" s="64">
        <f aca="true" t="shared" si="0" ref="C3:C34">SIN(RADIANS(B3))</f>
        <v>0</v>
      </c>
      <c r="D3" s="33" t="s">
        <v>12</v>
      </c>
      <c r="E3" s="64">
        <f aca="true" t="shared" si="1" ref="E3:E34">COS(RADIANS(B3))</f>
        <v>1</v>
      </c>
      <c r="F3" s="33">
        <f aca="true" t="shared" si="2" ref="F3:F34">-1*LOG(E3)</f>
        <v>0</v>
      </c>
      <c r="G3" s="64">
        <f aca="true" t="shared" si="3" ref="G3:G34">TAN(RADIANS(B3))</f>
        <v>0</v>
      </c>
      <c r="H3" s="33" t="s">
        <v>11</v>
      </c>
      <c r="I3" s="69" t="s">
        <v>6</v>
      </c>
      <c r="J3" s="33" t="s">
        <v>6</v>
      </c>
      <c r="K3" s="72">
        <v>90</v>
      </c>
      <c r="L3" s="119"/>
      <c r="M3" s="119" t="s">
        <v>47</v>
      </c>
      <c r="N3" s="164" t="s">
        <v>53</v>
      </c>
      <c r="O3" s="165"/>
      <c r="P3" s="25"/>
      <c r="Q3" s="34"/>
      <c r="R3" s="25"/>
      <c r="S3" s="34"/>
      <c r="T3" s="25"/>
      <c r="U3" s="34"/>
      <c r="V3" s="25"/>
      <c r="W3" s="34"/>
      <c r="X3" s="25"/>
      <c r="Y3" s="34"/>
      <c r="Z3" s="25"/>
      <c r="AA3" s="34"/>
      <c r="AB3" s="25"/>
      <c r="AC3" s="34"/>
      <c r="AD3" s="25"/>
      <c r="AE3" s="34"/>
      <c r="AF3" s="25"/>
      <c r="AG3" s="34"/>
      <c r="AH3" s="25"/>
      <c r="AI3" s="34"/>
    </row>
    <row r="4" spans="2:35" ht="9" customHeight="1">
      <c r="B4" s="72">
        <f aca="true" t="shared" si="4" ref="B4:B15">B3+0.5</f>
        <v>0.5</v>
      </c>
      <c r="C4" s="64">
        <f t="shared" si="0"/>
        <v>0.008726535498373935</v>
      </c>
      <c r="D4" s="33">
        <f aca="true" t="shared" si="5" ref="D4:D35">-1*LOG(C4)</f>
        <v>2.0591581403231674</v>
      </c>
      <c r="E4" s="64">
        <f t="shared" si="1"/>
        <v>0.9999619230641713</v>
      </c>
      <c r="F4" s="33">
        <f t="shared" si="2"/>
        <v>1.6536917957764417E-05</v>
      </c>
      <c r="G4" s="64">
        <f t="shared" si="3"/>
        <v>0.00872686779075879</v>
      </c>
      <c r="H4" s="33">
        <f aca="true" t="shared" si="6" ref="H4:H35">-1*LOG(G4)</f>
        <v>2.0591416034052092</v>
      </c>
      <c r="I4" s="64">
        <f aca="true" t="shared" si="7" ref="I4:I35">1/TAN(RADIANS(B4))</f>
        <v>114.58865012930961</v>
      </c>
      <c r="J4" s="33">
        <f aca="true" t="shared" si="8" ref="J4:J35">LOG(I4)</f>
        <v>2.0591416034052092</v>
      </c>
      <c r="K4" s="72">
        <f aca="true" t="shared" si="9" ref="K4:K15">K3-0.5</f>
        <v>89.5</v>
      </c>
      <c r="L4" s="119"/>
      <c r="M4" s="119" t="s">
        <v>48</v>
      </c>
      <c r="N4" s="164" t="s">
        <v>52</v>
      </c>
      <c r="O4" s="165"/>
      <c r="P4" s="25"/>
      <c r="Q4" s="34"/>
      <c r="R4" s="25"/>
      <c r="S4" s="34"/>
      <c r="T4" s="25"/>
      <c r="U4" s="34"/>
      <c r="V4" s="25"/>
      <c r="W4" s="34"/>
      <c r="X4" s="25"/>
      <c r="Y4" s="34"/>
      <c r="Z4" s="25"/>
      <c r="AA4" s="34"/>
      <c r="AB4" s="25"/>
      <c r="AC4" s="34"/>
      <c r="AD4" s="25"/>
      <c r="AE4" s="34"/>
      <c r="AF4" s="25"/>
      <c r="AG4" s="34"/>
      <c r="AH4" s="25"/>
      <c r="AI4" s="34"/>
    </row>
    <row r="5" spans="2:35" ht="9" customHeight="1">
      <c r="B5" s="72">
        <f t="shared" si="4"/>
        <v>1</v>
      </c>
      <c r="C5" s="64">
        <f t="shared" si="0"/>
        <v>0.01745240643728351</v>
      </c>
      <c r="D5" s="33">
        <f t="shared" si="5"/>
        <v>1.7581446815771438</v>
      </c>
      <c r="E5" s="64">
        <f t="shared" si="1"/>
        <v>0.9998476951563913</v>
      </c>
      <c r="F5" s="33">
        <f t="shared" si="2"/>
        <v>6.615019077152172E-05</v>
      </c>
      <c r="G5" s="64">
        <f t="shared" si="3"/>
        <v>0.017455064928217585</v>
      </c>
      <c r="H5" s="33">
        <f t="shared" si="6"/>
        <v>1.7580785313863723</v>
      </c>
      <c r="I5" s="64">
        <f t="shared" si="7"/>
        <v>57.28996163075943</v>
      </c>
      <c r="J5" s="33">
        <f t="shared" si="8"/>
        <v>1.7580785313863723</v>
      </c>
      <c r="K5" s="72">
        <f t="shared" si="9"/>
        <v>89</v>
      </c>
      <c r="L5" s="119"/>
      <c r="M5" s="140"/>
      <c r="N5" s="119"/>
      <c r="O5" s="34"/>
      <c r="P5" s="25"/>
      <c r="Q5" s="34"/>
      <c r="R5" s="25"/>
      <c r="S5" s="34"/>
      <c r="T5" s="25"/>
      <c r="U5" s="34"/>
      <c r="V5" s="25"/>
      <c r="W5" s="34"/>
      <c r="X5" s="25"/>
      <c r="Y5" s="34"/>
      <c r="Z5" s="25"/>
      <c r="AA5" s="34"/>
      <c r="AB5" s="25"/>
      <c r="AC5" s="34"/>
      <c r="AD5" s="25"/>
      <c r="AE5" s="34"/>
      <c r="AF5" s="25"/>
      <c r="AG5" s="34"/>
      <c r="AH5" s="25"/>
      <c r="AI5" s="34"/>
    </row>
    <row r="6" spans="2:35" ht="9" customHeight="1">
      <c r="B6" s="72">
        <f t="shared" si="4"/>
        <v>1.5</v>
      </c>
      <c r="C6" s="64">
        <f t="shared" si="0"/>
        <v>0.026176948307873153</v>
      </c>
      <c r="D6" s="33">
        <f t="shared" si="5"/>
        <v>1.5820809846111377</v>
      </c>
      <c r="E6" s="64">
        <f t="shared" si="1"/>
        <v>0.9996573249755573</v>
      </c>
      <c r="F6" s="33">
        <f t="shared" si="2"/>
        <v>0.0001488473767975829</v>
      </c>
      <c r="G6" s="64">
        <f t="shared" si="3"/>
        <v>0.02618592156918693</v>
      </c>
      <c r="H6" s="33">
        <f t="shared" si="6"/>
        <v>1.5819321372343402</v>
      </c>
      <c r="I6" s="64">
        <f t="shared" si="7"/>
        <v>38.1884592970256</v>
      </c>
      <c r="J6" s="33">
        <f t="shared" si="8"/>
        <v>1.58193213723434</v>
      </c>
      <c r="K6" s="72">
        <f t="shared" si="9"/>
        <v>88.5</v>
      </c>
      <c r="L6" s="119"/>
      <c r="N6" s="119"/>
      <c r="O6" s="34"/>
      <c r="P6" s="25"/>
      <c r="Q6" s="34"/>
      <c r="R6" s="25"/>
      <c r="S6" s="34"/>
      <c r="T6" s="25"/>
      <c r="U6" s="34"/>
      <c r="V6" s="25"/>
      <c r="W6" s="34"/>
      <c r="X6" s="25"/>
      <c r="Y6" s="34"/>
      <c r="Z6" s="25"/>
      <c r="AA6" s="34"/>
      <c r="AB6" s="25"/>
      <c r="AC6" s="34"/>
      <c r="AD6" s="25"/>
      <c r="AE6" s="34"/>
      <c r="AF6" s="25"/>
      <c r="AG6" s="34"/>
      <c r="AH6" s="25"/>
      <c r="AI6" s="34"/>
    </row>
    <row r="7" spans="2:35" ht="9" customHeight="1">
      <c r="B7" s="72">
        <f t="shared" si="4"/>
        <v>2</v>
      </c>
      <c r="C7" s="64">
        <f t="shared" si="0"/>
        <v>0.03489949670250097</v>
      </c>
      <c r="D7" s="33">
        <f t="shared" si="5"/>
        <v>1.4571808361039342</v>
      </c>
      <c r="E7" s="64">
        <f t="shared" si="1"/>
        <v>0.9993908270190958</v>
      </c>
      <c r="F7" s="33">
        <f t="shared" si="2"/>
        <v>0.0002646410784149058</v>
      </c>
      <c r="G7" s="64">
        <f t="shared" si="3"/>
        <v>0.03492076949174773</v>
      </c>
      <c r="H7" s="33">
        <f t="shared" si="6"/>
        <v>1.4569161950255192</v>
      </c>
      <c r="I7" s="64">
        <f t="shared" si="7"/>
        <v>28.636253282915604</v>
      </c>
      <c r="J7" s="33">
        <f t="shared" si="8"/>
        <v>1.4569161950255192</v>
      </c>
      <c r="K7" s="72">
        <f t="shared" si="9"/>
        <v>88</v>
      </c>
      <c r="L7" s="119"/>
      <c r="N7" s="119"/>
      <c r="O7" s="34"/>
      <c r="P7" s="25"/>
      <c r="Q7" s="34"/>
      <c r="R7" s="25"/>
      <c r="S7" s="34"/>
      <c r="T7" s="25"/>
      <c r="U7" s="34"/>
      <c r="V7" s="25"/>
      <c r="W7" s="34"/>
      <c r="X7" s="25"/>
      <c r="Y7" s="34"/>
      <c r="Z7" s="25"/>
      <c r="AA7" s="34"/>
      <c r="AB7" s="25"/>
      <c r="AC7" s="34"/>
      <c r="AD7" s="25"/>
      <c r="AE7" s="34"/>
      <c r="AF7" s="25"/>
      <c r="AG7" s="34"/>
      <c r="AH7" s="25"/>
      <c r="AI7" s="34"/>
    </row>
    <row r="8" spans="2:35" ht="9" customHeight="1">
      <c r="B8" s="72">
        <f t="shared" si="4"/>
        <v>2.5</v>
      </c>
      <c r="C8" s="64">
        <f t="shared" si="0"/>
        <v>0.043619387365336</v>
      </c>
      <c r="D8" s="33">
        <f t="shared" si="5"/>
        <v>1.3603204383841507</v>
      </c>
      <c r="E8" s="64">
        <f t="shared" si="1"/>
        <v>0.9990482215818578</v>
      </c>
      <c r="F8" s="33">
        <f t="shared" si="2"/>
        <v>0.0004135489497101041</v>
      </c>
      <c r="G8" s="64">
        <f t="shared" si="3"/>
        <v>0.04366094290851206</v>
      </c>
      <c r="H8" s="33">
        <f t="shared" si="6"/>
        <v>1.3599068894344408</v>
      </c>
      <c r="I8" s="64">
        <f t="shared" si="7"/>
        <v>22.9037655484312</v>
      </c>
      <c r="J8" s="33">
        <f t="shared" si="8"/>
        <v>1.3599068894344406</v>
      </c>
      <c r="K8" s="72">
        <f t="shared" si="9"/>
        <v>87.5</v>
      </c>
      <c r="L8" s="119"/>
      <c r="M8" s="119"/>
      <c r="N8" s="119"/>
      <c r="O8" s="34"/>
      <c r="P8" s="25"/>
      <c r="Q8" s="34"/>
      <c r="R8" s="25"/>
      <c r="S8" s="34"/>
      <c r="T8" s="25"/>
      <c r="U8" s="34"/>
      <c r="V8" s="25"/>
      <c r="W8" s="34"/>
      <c r="X8" s="25"/>
      <c r="Y8" s="34"/>
      <c r="Z8" s="25"/>
      <c r="AA8" s="34"/>
      <c r="AB8" s="25"/>
      <c r="AC8" s="34"/>
      <c r="AD8" s="25"/>
      <c r="AE8" s="34"/>
      <c r="AF8" s="25"/>
      <c r="AG8" s="34"/>
      <c r="AH8" s="25"/>
      <c r="AI8" s="34"/>
    </row>
    <row r="9" spans="2:35" ht="9" customHeight="1">
      <c r="B9" s="72">
        <f t="shared" si="4"/>
        <v>3</v>
      </c>
      <c r="C9" s="64">
        <f t="shared" si="0"/>
        <v>0.052335956242943835</v>
      </c>
      <c r="D9" s="33">
        <f t="shared" si="5"/>
        <v>1.281199836323954</v>
      </c>
      <c r="E9" s="64">
        <f t="shared" si="1"/>
        <v>0.9986295347545738</v>
      </c>
      <c r="F9" s="33">
        <f t="shared" si="2"/>
        <v>0.0005955937072498928</v>
      </c>
      <c r="G9" s="64">
        <f t="shared" si="3"/>
        <v>0.05240777928304121</v>
      </c>
      <c r="H9" s="33">
        <f t="shared" si="6"/>
        <v>1.2806042426167041</v>
      </c>
      <c r="I9" s="64">
        <f t="shared" si="7"/>
        <v>19.081136687728208</v>
      </c>
      <c r="J9" s="33">
        <f t="shared" si="8"/>
        <v>1.2806042426167041</v>
      </c>
      <c r="K9" s="72">
        <f t="shared" si="9"/>
        <v>87</v>
      </c>
      <c r="L9" s="119"/>
      <c r="M9" s="119"/>
      <c r="N9" s="119"/>
      <c r="O9" s="34"/>
      <c r="P9" s="25"/>
      <c r="Q9" s="34"/>
      <c r="R9" s="25"/>
      <c r="S9" s="34"/>
      <c r="T9" s="25"/>
      <c r="U9" s="34"/>
      <c r="V9" s="25"/>
      <c r="W9" s="34"/>
      <c r="X9" s="25"/>
      <c r="Y9" s="34"/>
      <c r="Z9" s="25"/>
      <c r="AA9" s="34"/>
      <c r="AB9" s="25"/>
      <c r="AC9" s="34"/>
      <c r="AD9" s="25"/>
      <c r="AE9" s="34"/>
      <c r="AF9" s="25"/>
      <c r="AG9" s="34"/>
      <c r="AH9" s="25"/>
      <c r="AI9" s="34"/>
    </row>
    <row r="10" spans="2:35" ht="9" customHeight="1">
      <c r="B10" s="72">
        <f t="shared" si="4"/>
        <v>3.5</v>
      </c>
      <c r="C10" s="64">
        <f t="shared" si="0"/>
        <v>0.06104853953485687</v>
      </c>
      <c r="D10" s="33">
        <f t="shared" si="5"/>
        <v>1.2143247212283446</v>
      </c>
      <c r="E10" s="64">
        <f t="shared" si="1"/>
        <v>0.9981347984218669</v>
      </c>
      <c r="F10" s="33">
        <f t="shared" si="2"/>
        <v>0.00081080314395553</v>
      </c>
      <c r="G10" s="64">
        <f t="shared" si="3"/>
        <v>0.061162620150484306</v>
      </c>
      <c r="H10" s="33">
        <f t="shared" si="6"/>
        <v>1.213513918084389</v>
      </c>
      <c r="I10" s="64">
        <f t="shared" si="7"/>
        <v>16.349855476099673</v>
      </c>
      <c r="J10" s="33">
        <f t="shared" si="8"/>
        <v>1.213513918084389</v>
      </c>
      <c r="K10" s="72">
        <f t="shared" si="9"/>
        <v>86.5</v>
      </c>
      <c r="L10" s="119"/>
      <c r="M10" s="130" t="s">
        <v>50</v>
      </c>
      <c r="N10" s="131"/>
      <c r="O10" s="132"/>
      <c r="P10" s="25"/>
      <c r="Q10" s="34"/>
      <c r="R10" s="25"/>
      <c r="S10" s="34"/>
      <c r="T10" s="25"/>
      <c r="U10" s="34"/>
      <c r="V10" s="25"/>
      <c r="W10" s="34"/>
      <c r="X10" s="25"/>
      <c r="Y10" s="34"/>
      <c r="Z10" s="25"/>
      <c r="AA10" s="34"/>
      <c r="AB10" s="25"/>
      <c r="AC10" s="34"/>
      <c r="AD10" s="25"/>
      <c r="AE10" s="34"/>
      <c r="AF10" s="25"/>
      <c r="AG10" s="34"/>
      <c r="AH10" s="25"/>
      <c r="AI10" s="34"/>
    </row>
    <row r="11" spans="2:35" ht="9" customHeight="1">
      <c r="B11" s="72">
        <f t="shared" si="4"/>
        <v>4</v>
      </c>
      <c r="C11" s="64">
        <f t="shared" si="0"/>
        <v>0.0697564737441253</v>
      </c>
      <c r="D11" s="33">
        <f t="shared" si="5"/>
        <v>1.1564154815183678</v>
      </c>
      <c r="E11" s="64">
        <f t="shared" si="1"/>
        <v>0.9975640502598242</v>
      </c>
      <c r="F11" s="33">
        <f t="shared" si="2"/>
        <v>0.0010592101460972971</v>
      </c>
      <c r="G11" s="64">
        <f t="shared" si="3"/>
        <v>0.06992681194351041</v>
      </c>
      <c r="H11" s="33">
        <f t="shared" si="6"/>
        <v>1.1553562713722705</v>
      </c>
      <c r="I11" s="64">
        <f t="shared" si="7"/>
        <v>14.300666256711928</v>
      </c>
      <c r="J11" s="33">
        <f t="shared" si="8"/>
        <v>1.1553562713722705</v>
      </c>
      <c r="K11" s="72">
        <f t="shared" si="9"/>
        <v>86</v>
      </c>
      <c r="L11" s="119"/>
      <c r="M11" s="163" t="s">
        <v>56</v>
      </c>
      <c r="N11" s="131"/>
      <c r="O11" s="132"/>
      <c r="P11" s="25"/>
      <c r="Q11" s="34"/>
      <c r="R11" s="25"/>
      <c r="S11" s="34"/>
      <c r="T11" s="25"/>
      <c r="U11" s="34"/>
      <c r="V11" s="25"/>
      <c r="W11" s="34"/>
      <c r="X11" s="25"/>
      <c r="Y11" s="34"/>
      <c r="Z11" s="25"/>
      <c r="AA11" s="34"/>
      <c r="AB11" s="25"/>
      <c r="AC11" s="34"/>
      <c r="AD11" s="25"/>
      <c r="AE11" s="34"/>
      <c r="AF11" s="25"/>
      <c r="AG11" s="34"/>
      <c r="AH11" s="25"/>
      <c r="AI11" s="34"/>
    </row>
    <row r="12" spans="2:35" ht="9" customHeight="1">
      <c r="B12" s="73">
        <f t="shared" si="4"/>
        <v>4.5</v>
      </c>
      <c r="C12" s="65">
        <f t="shared" si="0"/>
        <v>0.07845909572784494</v>
      </c>
      <c r="D12" s="36">
        <f t="shared" si="5"/>
        <v>1.1053567015935617</v>
      </c>
      <c r="E12" s="65">
        <f t="shared" si="1"/>
        <v>0.996917333733128</v>
      </c>
      <c r="F12" s="36">
        <f t="shared" si="2"/>
        <v>0.0013408527134306813</v>
      </c>
      <c r="G12" s="65">
        <f t="shared" si="3"/>
        <v>0.07870170682461844</v>
      </c>
      <c r="H12" s="36">
        <f t="shared" si="6"/>
        <v>1.104015848880131</v>
      </c>
      <c r="I12" s="65">
        <f t="shared" si="7"/>
        <v>12.706204736174707</v>
      </c>
      <c r="J12" s="36">
        <f t="shared" si="8"/>
        <v>1.104015848880131</v>
      </c>
      <c r="K12" s="73">
        <f t="shared" si="9"/>
        <v>85.5</v>
      </c>
      <c r="L12" s="119"/>
      <c r="M12" s="163"/>
      <c r="N12" s="131"/>
      <c r="O12" s="132"/>
      <c r="P12" s="25"/>
      <c r="Q12" s="34"/>
      <c r="R12" s="25"/>
      <c r="S12" s="34"/>
      <c r="T12" s="25"/>
      <c r="U12" s="34"/>
      <c r="V12" s="25"/>
      <c r="W12" s="34"/>
      <c r="X12" s="25"/>
      <c r="Y12" s="34"/>
      <c r="Z12" s="25"/>
      <c r="AA12" s="34"/>
      <c r="AB12" s="25"/>
      <c r="AC12" s="34"/>
      <c r="AD12" s="25"/>
      <c r="AE12" s="34"/>
      <c r="AF12" s="25"/>
      <c r="AG12" s="34"/>
      <c r="AH12" s="25"/>
      <c r="AI12" s="34"/>
    </row>
    <row r="13" spans="2:35" ht="9" customHeight="1">
      <c r="B13" s="74">
        <f t="shared" si="4"/>
        <v>5</v>
      </c>
      <c r="C13" s="62">
        <f t="shared" si="0"/>
        <v>0.08715574274765817</v>
      </c>
      <c r="D13" s="63">
        <f t="shared" si="5"/>
        <v>1.0597039916698798</v>
      </c>
      <c r="E13" s="62">
        <f t="shared" si="1"/>
        <v>0.9961946980917455</v>
      </c>
      <c r="F13" s="63">
        <f t="shared" si="2"/>
        <v>0.0016557739825009408</v>
      </c>
      <c r="G13" s="62">
        <f t="shared" si="3"/>
        <v>0.08748866352592401</v>
      </c>
      <c r="H13" s="63">
        <f t="shared" si="6"/>
        <v>1.0580482176873787</v>
      </c>
      <c r="I13" s="64">
        <f t="shared" si="7"/>
        <v>11.430052302761343</v>
      </c>
      <c r="J13" s="33">
        <f t="shared" si="8"/>
        <v>1.058048217687379</v>
      </c>
      <c r="K13" s="74">
        <f t="shared" si="9"/>
        <v>85</v>
      </c>
      <c r="L13" s="120"/>
      <c r="M13" s="163"/>
      <c r="N13" s="131"/>
      <c r="O13" s="132"/>
      <c r="P13" s="25"/>
      <c r="Q13" s="34"/>
      <c r="R13" s="25"/>
      <c r="S13" s="34"/>
      <c r="T13" s="25"/>
      <c r="U13" s="34"/>
      <c r="V13" s="25"/>
      <c r="W13" s="34"/>
      <c r="X13" s="25"/>
      <c r="Y13" s="34"/>
      <c r="Z13" s="25"/>
      <c r="AA13" s="34"/>
      <c r="AB13" s="25"/>
      <c r="AC13" s="34"/>
      <c r="AD13" s="25"/>
      <c r="AE13" s="34"/>
      <c r="AF13" s="25"/>
      <c r="AG13" s="34"/>
      <c r="AH13" s="25"/>
      <c r="AI13" s="34"/>
    </row>
    <row r="14" spans="2:35" ht="9" customHeight="1">
      <c r="B14" s="72">
        <f t="shared" si="4"/>
        <v>5.5</v>
      </c>
      <c r="C14" s="64">
        <f t="shared" si="0"/>
        <v>0.09584575252022398</v>
      </c>
      <c r="D14" s="33">
        <f t="shared" si="5"/>
        <v>1.0184271284604292</v>
      </c>
      <c r="E14" s="64">
        <f t="shared" si="1"/>
        <v>0.9953961983671789</v>
      </c>
      <c r="F14" s="33">
        <f t="shared" si="2"/>
        <v>0.002004022253146223</v>
      </c>
      <c r="G14" s="64">
        <f t="shared" si="3"/>
        <v>0.09628904819753861</v>
      </c>
      <c r="H14" s="33">
        <f t="shared" si="6"/>
        <v>1.0164231062072828</v>
      </c>
      <c r="I14" s="64">
        <f t="shared" si="7"/>
        <v>10.385397080138159</v>
      </c>
      <c r="J14" s="33">
        <f t="shared" si="8"/>
        <v>1.0164231062072828</v>
      </c>
      <c r="K14" s="72">
        <f t="shared" si="9"/>
        <v>84.5</v>
      </c>
      <c r="L14" s="120"/>
      <c r="M14" s="163"/>
      <c r="N14" s="133"/>
      <c r="O14" s="132"/>
      <c r="P14" s="25"/>
      <c r="Q14" s="34"/>
      <c r="R14" s="25"/>
      <c r="S14" s="34"/>
      <c r="T14" s="25"/>
      <c r="U14" s="34"/>
      <c r="V14" s="25"/>
      <c r="W14" s="34"/>
      <c r="X14" s="25"/>
      <c r="Y14" s="34"/>
      <c r="Z14" s="25"/>
      <c r="AA14" s="34"/>
      <c r="AB14" s="25"/>
      <c r="AC14" s="34"/>
      <c r="AD14" s="25"/>
      <c r="AE14" s="34"/>
      <c r="AF14" s="25"/>
      <c r="AG14" s="34"/>
      <c r="AH14" s="25"/>
      <c r="AI14" s="34"/>
    </row>
    <row r="15" spans="2:35" ht="9" customHeight="1">
      <c r="B15" s="67">
        <f t="shared" si="4"/>
        <v>6</v>
      </c>
      <c r="C15" s="64">
        <f t="shared" si="0"/>
        <v>0.10452846326765347</v>
      </c>
      <c r="D15" s="33">
        <f t="shared" si="5"/>
        <v>0.9807654343672229</v>
      </c>
      <c r="E15" s="64">
        <f t="shared" si="1"/>
        <v>0.9945218953682733</v>
      </c>
      <c r="F15" s="33">
        <f t="shared" si="2"/>
        <v>0.002385651018234212</v>
      </c>
      <c r="G15" s="64">
        <f t="shared" si="3"/>
        <v>0.10510423526567647</v>
      </c>
      <c r="H15" s="33">
        <f t="shared" si="6"/>
        <v>0.9783797833489886</v>
      </c>
      <c r="I15" s="64">
        <f t="shared" si="7"/>
        <v>9.514364454222584</v>
      </c>
      <c r="J15" s="33">
        <f t="shared" si="8"/>
        <v>0.9783797833489886</v>
      </c>
      <c r="K15" s="67">
        <f t="shared" si="9"/>
        <v>84</v>
      </c>
      <c r="L15" s="121"/>
      <c r="M15" s="163"/>
      <c r="N15" s="133"/>
      <c r="O15" s="132"/>
      <c r="P15" s="25"/>
      <c r="Q15" s="34"/>
      <c r="R15" s="25"/>
      <c r="S15" s="34"/>
      <c r="T15" s="25"/>
      <c r="U15" s="34"/>
      <c r="V15" s="25"/>
      <c r="W15" s="34"/>
      <c r="X15" s="25"/>
      <c r="Y15" s="34"/>
      <c r="Z15" s="25"/>
      <c r="AA15" s="34"/>
      <c r="AB15" s="25"/>
      <c r="AC15" s="34"/>
      <c r="AD15" s="25"/>
      <c r="AE15" s="34"/>
      <c r="AF15" s="25"/>
      <c r="AG15" s="34"/>
      <c r="AH15" s="25"/>
      <c r="AI15" s="34"/>
    </row>
    <row r="16" spans="2:35" ht="9" customHeight="1">
      <c r="B16" s="67">
        <f aca="true" t="shared" si="10" ref="B16:B54">B15+1</f>
        <v>7</v>
      </c>
      <c r="C16" s="64">
        <f t="shared" si="0"/>
        <v>0.12186934340514748</v>
      </c>
      <c r="D16" s="33">
        <f t="shared" si="5"/>
        <v>0.914105528708319</v>
      </c>
      <c r="E16" s="64">
        <f t="shared" si="1"/>
        <v>0.992546151641322</v>
      </c>
      <c r="F16" s="33">
        <f t="shared" si="2"/>
        <v>0.003249290169725625</v>
      </c>
      <c r="G16" s="64">
        <f t="shared" si="3"/>
        <v>0.1227845609029046</v>
      </c>
      <c r="H16" s="33">
        <f t="shared" si="6"/>
        <v>0.9108562385385933</v>
      </c>
      <c r="I16" s="64">
        <f t="shared" si="7"/>
        <v>8.144346427974593</v>
      </c>
      <c r="J16" s="33">
        <f t="shared" si="8"/>
        <v>0.9108562385385932</v>
      </c>
      <c r="K16" s="67">
        <f aca="true" t="shared" si="11" ref="K16:K54">K15-1</f>
        <v>83</v>
      </c>
      <c r="L16" s="121"/>
      <c r="M16" s="163"/>
      <c r="N16" s="133"/>
      <c r="O16" s="132"/>
      <c r="P16" s="25"/>
      <c r="Q16" s="34"/>
      <c r="R16" s="25"/>
      <c r="S16" s="34"/>
      <c r="T16" s="25"/>
      <c r="U16" s="34"/>
      <c r="V16" s="25"/>
      <c r="W16" s="34"/>
      <c r="X16" s="25"/>
      <c r="Y16" s="34"/>
      <c r="Z16" s="25"/>
      <c r="AA16" s="34"/>
      <c r="AB16" s="25"/>
      <c r="AC16" s="34"/>
      <c r="AD16" s="25"/>
      <c r="AE16" s="34"/>
      <c r="AF16" s="25"/>
      <c r="AG16" s="34"/>
      <c r="AH16" s="25"/>
      <c r="AI16" s="34"/>
    </row>
    <row r="17" spans="2:35" ht="9" customHeight="1">
      <c r="B17" s="67">
        <f t="shared" si="10"/>
        <v>8</v>
      </c>
      <c r="C17" s="64">
        <f t="shared" si="0"/>
        <v>0.13917310096006544</v>
      </c>
      <c r="D17" s="33">
        <f t="shared" si="5"/>
        <v>0.856444696000484</v>
      </c>
      <c r="E17" s="64">
        <f t="shared" si="1"/>
        <v>0.9902680687415704</v>
      </c>
      <c r="F17" s="33">
        <f t="shared" si="2"/>
        <v>0.004247224578132821</v>
      </c>
      <c r="G17" s="64">
        <f t="shared" si="3"/>
        <v>0.14054083470239145</v>
      </c>
      <c r="H17" s="33">
        <f t="shared" si="6"/>
        <v>0.852197471422351</v>
      </c>
      <c r="I17" s="64">
        <f t="shared" si="7"/>
        <v>7.115369722384209</v>
      </c>
      <c r="J17" s="33">
        <f t="shared" si="8"/>
        <v>0.8521974714223511</v>
      </c>
      <c r="K17" s="67">
        <f t="shared" si="11"/>
        <v>82</v>
      </c>
      <c r="L17" s="121"/>
      <c r="M17" s="136"/>
      <c r="N17" s="133"/>
      <c r="O17" s="132"/>
      <c r="P17" s="25"/>
      <c r="Q17" s="34"/>
      <c r="R17" s="25"/>
      <c r="S17" s="34"/>
      <c r="T17" s="25"/>
      <c r="U17" s="34"/>
      <c r="V17" s="25"/>
      <c r="W17" s="34"/>
      <c r="X17" s="25"/>
      <c r="Y17" s="34"/>
      <c r="Z17" s="25"/>
      <c r="AA17" s="34"/>
      <c r="AB17" s="25"/>
      <c r="AC17" s="34"/>
      <c r="AD17" s="25"/>
      <c r="AE17" s="34"/>
      <c r="AF17" s="25"/>
      <c r="AG17" s="34"/>
      <c r="AH17" s="25"/>
      <c r="AI17" s="34"/>
    </row>
    <row r="18" spans="2:35" ht="9" customHeight="1">
      <c r="B18" s="67">
        <f t="shared" si="10"/>
        <v>9</v>
      </c>
      <c r="C18" s="64">
        <f t="shared" si="0"/>
        <v>0.15643446504023087</v>
      </c>
      <c r="D18" s="33">
        <f t="shared" si="5"/>
        <v>0.8056675586430111</v>
      </c>
      <c r="E18" s="64">
        <f t="shared" si="1"/>
        <v>0.9876883405951378</v>
      </c>
      <c r="F18" s="33">
        <f t="shared" si="2"/>
        <v>0.00538007293492997</v>
      </c>
      <c r="G18" s="64">
        <f t="shared" si="3"/>
        <v>0.15838444032453627</v>
      </c>
      <c r="H18" s="33">
        <f t="shared" si="6"/>
        <v>0.8002874857080812</v>
      </c>
      <c r="I18" s="64">
        <f t="shared" si="7"/>
        <v>6.313751514675044</v>
      </c>
      <c r="J18" s="33">
        <f t="shared" si="8"/>
        <v>0.8002874857080812</v>
      </c>
      <c r="K18" s="67">
        <f t="shared" si="11"/>
        <v>81</v>
      </c>
      <c r="L18" s="121"/>
      <c r="M18" s="143" t="s">
        <v>57</v>
      </c>
      <c r="Q18" s="34"/>
      <c r="R18" s="25"/>
      <c r="S18" s="34"/>
      <c r="T18" s="25"/>
      <c r="U18" s="34"/>
      <c r="V18" s="25"/>
      <c r="W18" s="34"/>
      <c r="X18" s="25"/>
      <c r="Y18" s="34"/>
      <c r="Z18" s="25"/>
      <c r="AA18" s="34"/>
      <c r="AB18" s="25"/>
      <c r="AC18" s="34"/>
      <c r="AD18" s="25"/>
      <c r="AE18" s="34"/>
      <c r="AF18" s="25"/>
      <c r="AG18" s="34"/>
      <c r="AH18" s="25"/>
      <c r="AI18" s="34"/>
    </row>
    <row r="19" spans="2:35" ht="9" customHeight="1">
      <c r="B19" s="67">
        <f t="shared" si="10"/>
        <v>10</v>
      </c>
      <c r="C19" s="64">
        <f t="shared" si="0"/>
        <v>0.17364817766693033</v>
      </c>
      <c r="D19" s="33">
        <f t="shared" si="5"/>
        <v>0.7603297699883995</v>
      </c>
      <c r="E19" s="64">
        <f t="shared" si="1"/>
        <v>0.984807753012208</v>
      </c>
      <c r="F19" s="33">
        <f t="shared" si="2"/>
        <v>0.006648541030064504</v>
      </c>
      <c r="G19" s="64">
        <f t="shared" si="3"/>
        <v>0.17632698070846498</v>
      </c>
      <c r="H19" s="33">
        <f t="shared" si="6"/>
        <v>0.753681228958335</v>
      </c>
      <c r="I19" s="64">
        <f t="shared" si="7"/>
        <v>5.671281819617709</v>
      </c>
      <c r="J19" s="33">
        <f t="shared" si="8"/>
        <v>0.753681228958335</v>
      </c>
      <c r="K19" s="67">
        <f t="shared" si="11"/>
        <v>80</v>
      </c>
      <c r="L19" s="121"/>
      <c r="Q19" s="34"/>
      <c r="R19" s="25"/>
      <c r="S19" s="34"/>
      <c r="T19" s="25"/>
      <c r="U19" s="34"/>
      <c r="V19" s="25"/>
      <c r="W19" s="34"/>
      <c r="X19" s="25"/>
      <c r="Y19" s="34"/>
      <c r="Z19" s="25"/>
      <c r="AA19" s="34"/>
      <c r="AB19" s="25"/>
      <c r="AC19" s="34"/>
      <c r="AD19" s="25"/>
      <c r="AE19" s="34"/>
      <c r="AF19" s="25"/>
      <c r="AG19" s="34"/>
      <c r="AH19" s="25"/>
      <c r="AI19" s="34"/>
    </row>
    <row r="20" spans="2:35" ht="9" customHeight="1">
      <c r="B20" s="67">
        <f t="shared" si="10"/>
        <v>11</v>
      </c>
      <c r="C20" s="64">
        <f t="shared" si="0"/>
        <v>0.1908089953765448</v>
      </c>
      <c r="D20" s="33">
        <f t="shared" si="5"/>
        <v>0.7194011550495941</v>
      </c>
      <c r="E20" s="64">
        <f t="shared" si="1"/>
        <v>0.981627183447664</v>
      </c>
      <c r="F20" s="33">
        <f t="shared" si="2"/>
        <v>0.008053423530995063</v>
      </c>
      <c r="G20" s="64">
        <f t="shared" si="3"/>
        <v>0.19438030913771848</v>
      </c>
      <c r="H20" s="33">
        <f t="shared" si="6"/>
        <v>0.711347731518599</v>
      </c>
      <c r="I20" s="64">
        <f t="shared" si="7"/>
        <v>5.144554015970311</v>
      </c>
      <c r="J20" s="33">
        <f t="shared" si="8"/>
        <v>0.7113477315185991</v>
      </c>
      <c r="K20" s="67">
        <f t="shared" si="11"/>
        <v>79</v>
      </c>
      <c r="L20" s="121"/>
      <c r="Q20" s="34"/>
      <c r="R20" s="25"/>
      <c r="S20" s="34"/>
      <c r="T20" s="25"/>
      <c r="U20" s="34"/>
      <c r="V20" s="25"/>
      <c r="W20" s="34"/>
      <c r="X20" s="25"/>
      <c r="Y20" s="34"/>
      <c r="Z20" s="25"/>
      <c r="AA20" s="34"/>
      <c r="AB20" s="25"/>
      <c r="AC20" s="34"/>
      <c r="AD20" s="25"/>
      <c r="AE20" s="34"/>
      <c r="AF20" s="25"/>
      <c r="AG20" s="34"/>
      <c r="AH20" s="25"/>
      <c r="AI20" s="34"/>
    </row>
    <row r="21" spans="2:35" ht="9" customHeight="1">
      <c r="B21" s="67">
        <f t="shared" si="10"/>
        <v>12</v>
      </c>
      <c r="C21" s="64">
        <f t="shared" si="0"/>
        <v>0.20791169081775934</v>
      </c>
      <c r="D21" s="33">
        <f t="shared" si="5"/>
        <v>0.6821210897214758</v>
      </c>
      <c r="E21" s="64">
        <f t="shared" si="1"/>
        <v>0.9781476007338057</v>
      </c>
      <c r="F21" s="33">
        <f t="shared" si="2"/>
        <v>0.009595606002254817</v>
      </c>
      <c r="G21" s="64">
        <f t="shared" si="3"/>
        <v>0.21255656167002213</v>
      </c>
      <c r="H21" s="33">
        <f t="shared" si="6"/>
        <v>0.6725254837192209</v>
      </c>
      <c r="I21" s="64">
        <f t="shared" si="7"/>
        <v>4.704630109478455</v>
      </c>
      <c r="J21" s="33">
        <f t="shared" si="8"/>
        <v>0.672525483719221</v>
      </c>
      <c r="K21" s="67">
        <f t="shared" si="11"/>
        <v>78</v>
      </c>
      <c r="L21" s="121"/>
      <c r="N21" s="133"/>
      <c r="O21" s="132"/>
      <c r="Q21" s="34"/>
      <c r="R21" s="25"/>
      <c r="S21" s="34"/>
      <c r="T21" s="25"/>
      <c r="U21" s="34"/>
      <c r="V21" s="25"/>
      <c r="W21" s="34"/>
      <c r="X21" s="25"/>
      <c r="Y21" s="34"/>
      <c r="Z21" s="25"/>
      <c r="AA21" s="34"/>
      <c r="AB21" s="25"/>
      <c r="AC21" s="34"/>
      <c r="AD21" s="25"/>
      <c r="AE21" s="34"/>
      <c r="AF21" s="25"/>
      <c r="AG21" s="34"/>
      <c r="AH21" s="25"/>
      <c r="AI21" s="34"/>
    </row>
    <row r="22" spans="2:35" ht="9" customHeight="1">
      <c r="B22" s="68">
        <f t="shared" si="10"/>
        <v>13</v>
      </c>
      <c r="C22" s="65">
        <f t="shared" si="0"/>
        <v>0.224951054343865</v>
      </c>
      <c r="D22" s="36">
        <f t="shared" si="5"/>
        <v>0.647911966958741</v>
      </c>
      <c r="E22" s="65">
        <f t="shared" si="1"/>
        <v>0.9743700647852352</v>
      </c>
      <c r="F22" s="36">
        <f t="shared" si="2"/>
        <v>0.011276067176607014</v>
      </c>
      <c r="G22" s="65">
        <f t="shared" si="3"/>
        <v>0.23086819112556312</v>
      </c>
      <c r="H22" s="36">
        <f t="shared" si="6"/>
        <v>0.636635899782134</v>
      </c>
      <c r="I22" s="65">
        <f t="shared" si="7"/>
        <v>4.3314758742841555</v>
      </c>
      <c r="J22" s="36">
        <f t="shared" si="8"/>
        <v>0.636635899782134</v>
      </c>
      <c r="K22" s="68">
        <f t="shared" si="11"/>
        <v>77</v>
      </c>
      <c r="L22" s="121"/>
      <c r="M22" s="133"/>
      <c r="N22" s="133"/>
      <c r="O22" s="132"/>
      <c r="Q22" s="34"/>
      <c r="R22" s="25"/>
      <c r="S22" s="34"/>
      <c r="T22" s="25"/>
      <c r="U22" s="34"/>
      <c r="V22" s="25"/>
      <c r="W22" s="34"/>
      <c r="X22" s="25"/>
      <c r="Y22" s="34"/>
      <c r="Z22" s="25"/>
      <c r="AA22" s="34"/>
      <c r="AB22" s="25"/>
      <c r="AC22" s="34"/>
      <c r="AD22" s="25"/>
      <c r="AE22" s="34"/>
      <c r="AF22" s="25"/>
      <c r="AG22" s="34"/>
      <c r="AH22" s="25"/>
      <c r="AI22" s="34"/>
    </row>
    <row r="23" spans="2:35" ht="9" customHeight="1">
      <c r="B23" s="66">
        <f t="shared" si="10"/>
        <v>14</v>
      </c>
      <c r="C23" s="62">
        <f t="shared" si="0"/>
        <v>0.24192189559966773</v>
      </c>
      <c r="D23" s="63">
        <f t="shared" si="5"/>
        <v>0.6163248232140633</v>
      </c>
      <c r="E23" s="62">
        <f t="shared" si="1"/>
        <v>0.9702957262759965</v>
      </c>
      <c r="F23" s="63">
        <f t="shared" si="2"/>
        <v>0.0130958814903903</v>
      </c>
      <c r="G23" s="62">
        <f t="shared" si="3"/>
        <v>0.24932800284318068</v>
      </c>
      <c r="H23" s="63">
        <f t="shared" si="6"/>
        <v>0.603228941723673</v>
      </c>
      <c r="I23" s="64">
        <f t="shared" si="7"/>
        <v>4.010780933535845</v>
      </c>
      <c r="J23" s="33">
        <f t="shared" si="8"/>
        <v>0.603228941723673</v>
      </c>
      <c r="K23" s="66">
        <f t="shared" si="11"/>
        <v>76</v>
      </c>
      <c r="L23" s="121"/>
      <c r="Q23" s="34"/>
      <c r="R23" s="25"/>
      <c r="S23" s="34"/>
      <c r="T23" s="25"/>
      <c r="U23" s="34"/>
      <c r="V23" s="25"/>
      <c r="W23" s="34"/>
      <c r="X23" s="25"/>
      <c r="Y23" s="34"/>
      <c r="Z23" s="25"/>
      <c r="AA23" s="34"/>
      <c r="AB23" s="25"/>
      <c r="AC23" s="34"/>
      <c r="AD23" s="25"/>
      <c r="AE23" s="34"/>
      <c r="AF23" s="25"/>
      <c r="AG23" s="34"/>
      <c r="AH23" s="25"/>
      <c r="AI23" s="34"/>
    </row>
    <row r="24" spans="2:35" ht="9" customHeight="1">
      <c r="B24" s="67">
        <f t="shared" si="10"/>
        <v>15</v>
      </c>
      <c r="C24" s="64">
        <f t="shared" si="0"/>
        <v>0.25881904510252074</v>
      </c>
      <c r="D24" s="33">
        <f t="shared" si="5"/>
        <v>0.5870037694306609</v>
      </c>
      <c r="E24" s="64">
        <f t="shared" si="1"/>
        <v>0.9659258262890683</v>
      </c>
      <c r="F24" s="33">
        <f t="shared" si="2"/>
        <v>0.015056221897301486</v>
      </c>
      <c r="G24" s="64">
        <f t="shared" si="3"/>
        <v>0.2679491924311227</v>
      </c>
      <c r="H24" s="33">
        <f t="shared" si="6"/>
        <v>0.5719475475333594</v>
      </c>
      <c r="I24" s="64">
        <f t="shared" si="7"/>
        <v>3.7320508075688776</v>
      </c>
      <c r="J24" s="33">
        <f t="shared" si="8"/>
        <v>0.5719475475333594</v>
      </c>
      <c r="K24" s="67">
        <f t="shared" si="11"/>
        <v>75</v>
      </c>
      <c r="L24" s="121"/>
      <c r="Q24" s="34"/>
      <c r="R24" s="25"/>
      <c r="S24" s="34"/>
      <c r="T24" s="25"/>
      <c r="U24" s="34"/>
      <c r="V24" s="25"/>
      <c r="W24" s="34"/>
      <c r="X24" s="25"/>
      <c r="Y24" s="34"/>
      <c r="Z24" s="25"/>
      <c r="AA24" s="34"/>
      <c r="AB24" s="25"/>
      <c r="AC24" s="34"/>
      <c r="AD24" s="25"/>
      <c r="AE24" s="34"/>
      <c r="AF24" s="25"/>
      <c r="AG24" s="34"/>
      <c r="AH24" s="25"/>
      <c r="AI24" s="34"/>
    </row>
    <row r="25" spans="2:35" ht="9" customHeight="1">
      <c r="B25" s="67">
        <f t="shared" si="10"/>
        <v>16</v>
      </c>
      <c r="C25" s="64">
        <f t="shared" si="0"/>
        <v>0.27563735581699916</v>
      </c>
      <c r="D25" s="33">
        <f t="shared" si="5"/>
        <v>0.5596619249146356</v>
      </c>
      <c r="E25" s="64">
        <f t="shared" si="1"/>
        <v>0.9612616959383189</v>
      </c>
      <c r="F25" s="33">
        <f t="shared" si="2"/>
        <v>0.01715836297665484</v>
      </c>
      <c r="G25" s="64">
        <f t="shared" si="3"/>
        <v>0.2867453857588079</v>
      </c>
      <c r="H25" s="33">
        <f t="shared" si="6"/>
        <v>0.5425035619379808</v>
      </c>
      <c r="I25" s="64">
        <f t="shared" si="7"/>
        <v>3.4874144438409087</v>
      </c>
      <c r="J25" s="33">
        <f t="shared" si="8"/>
        <v>0.5425035619379808</v>
      </c>
      <c r="K25" s="67">
        <f t="shared" si="11"/>
        <v>74</v>
      </c>
      <c r="L25" s="121"/>
      <c r="Q25" s="34"/>
      <c r="R25" s="25"/>
      <c r="S25" s="34"/>
      <c r="T25" s="25"/>
      <c r="U25" s="34"/>
      <c r="V25" s="25"/>
      <c r="W25" s="34"/>
      <c r="X25" s="25"/>
      <c r="Y25" s="34"/>
      <c r="Z25" s="25"/>
      <c r="AA25" s="34"/>
      <c r="AB25" s="25"/>
      <c r="AC25" s="34"/>
      <c r="AD25" s="25"/>
      <c r="AE25" s="34"/>
      <c r="AF25" s="25"/>
      <c r="AG25" s="34"/>
      <c r="AH25" s="25"/>
      <c r="AI25" s="34"/>
    </row>
    <row r="26" spans="2:35" ht="9" customHeight="1">
      <c r="B26" s="67">
        <f t="shared" si="10"/>
        <v>17</v>
      </c>
      <c r="C26" s="64">
        <f t="shared" si="0"/>
        <v>0.29237170472273677</v>
      </c>
      <c r="D26" s="33">
        <f t="shared" si="5"/>
        <v>0.5340646600226253</v>
      </c>
      <c r="E26" s="64">
        <f t="shared" si="1"/>
        <v>0.9563047559630354</v>
      </c>
      <c r="F26" s="33">
        <f t="shared" si="2"/>
        <v>0.01940368435410892</v>
      </c>
      <c r="G26" s="64">
        <f t="shared" si="3"/>
        <v>0.3057306814586604</v>
      </c>
      <c r="H26" s="33">
        <f t="shared" si="6"/>
        <v>0.5146609756685164</v>
      </c>
      <c r="I26" s="64">
        <f t="shared" si="7"/>
        <v>3.2708526184841404</v>
      </c>
      <c r="J26" s="33">
        <f t="shared" si="8"/>
        <v>0.5146609756685164</v>
      </c>
      <c r="K26" s="67">
        <f t="shared" si="11"/>
        <v>73</v>
      </c>
      <c r="L26" s="121"/>
      <c r="P26" s="25"/>
      <c r="Q26" s="34"/>
      <c r="R26" s="25"/>
      <c r="S26" s="34"/>
      <c r="T26" s="25"/>
      <c r="U26" s="34"/>
      <c r="V26" s="25"/>
      <c r="W26" s="34"/>
      <c r="X26" s="25"/>
      <c r="Y26" s="34"/>
      <c r="Z26" s="25"/>
      <c r="AA26" s="34"/>
      <c r="AB26" s="25"/>
      <c r="AC26" s="34"/>
      <c r="AD26" s="25"/>
      <c r="AE26" s="34"/>
      <c r="AF26" s="25"/>
      <c r="AG26" s="34"/>
      <c r="AH26" s="25"/>
      <c r="AI26" s="34"/>
    </row>
    <row r="27" spans="2:35" ht="9" customHeight="1">
      <c r="B27" s="67">
        <f t="shared" si="10"/>
        <v>18</v>
      </c>
      <c r="C27" s="64">
        <f t="shared" si="0"/>
        <v>0.3090169943749474</v>
      </c>
      <c r="D27" s="33">
        <f t="shared" si="5"/>
        <v>0.51001763591396</v>
      </c>
      <c r="E27" s="64">
        <f t="shared" si="1"/>
        <v>0.9510565162951535</v>
      </c>
      <c r="F27" s="33">
        <f t="shared" si="2"/>
        <v>0.021793674454987144</v>
      </c>
      <c r="G27" s="64">
        <f t="shared" si="3"/>
        <v>0.3249196962329063</v>
      </c>
      <c r="H27" s="33">
        <f t="shared" si="6"/>
        <v>0.48822396145897284</v>
      </c>
      <c r="I27" s="64">
        <f t="shared" si="7"/>
        <v>3.077683537175254</v>
      </c>
      <c r="J27" s="33">
        <f t="shared" si="8"/>
        <v>0.4882239614589729</v>
      </c>
      <c r="K27" s="67">
        <f t="shared" si="11"/>
        <v>72</v>
      </c>
      <c r="L27" s="121"/>
      <c r="M27" s="145" t="s">
        <v>59</v>
      </c>
      <c r="P27" s="25"/>
      <c r="Q27" s="34"/>
      <c r="R27" s="25"/>
      <c r="S27" s="34"/>
      <c r="T27" s="25"/>
      <c r="U27" s="34"/>
      <c r="V27" s="25"/>
      <c r="W27" s="34"/>
      <c r="X27" s="25"/>
      <c r="Y27" s="34"/>
      <c r="Z27" s="25"/>
      <c r="AA27" s="34"/>
      <c r="AB27" s="25"/>
      <c r="AC27" s="34"/>
      <c r="AD27" s="25"/>
      <c r="AE27" s="34"/>
      <c r="AF27" s="25"/>
      <c r="AG27" s="34"/>
      <c r="AH27" s="25"/>
      <c r="AI27" s="34"/>
    </row>
    <row r="28" spans="2:35" ht="9" customHeight="1">
      <c r="B28" s="67">
        <f t="shared" si="10"/>
        <v>19</v>
      </c>
      <c r="C28" s="64">
        <f t="shared" si="0"/>
        <v>0.3255681544571567</v>
      </c>
      <c r="D28" s="33">
        <f t="shared" si="5"/>
        <v>0.48735808234523664</v>
      </c>
      <c r="E28" s="64">
        <f t="shared" si="1"/>
        <v>0.9455185755993168</v>
      </c>
      <c r="F28" s="33">
        <f t="shared" si="2"/>
        <v>0.024329934612663123</v>
      </c>
      <c r="G28" s="64">
        <f t="shared" si="3"/>
        <v>0.34432761328966527</v>
      </c>
      <c r="H28" s="33">
        <f t="shared" si="6"/>
        <v>0.4630281477325735</v>
      </c>
      <c r="I28" s="64">
        <f t="shared" si="7"/>
        <v>2.9042108776758226</v>
      </c>
      <c r="J28" s="33">
        <f t="shared" si="8"/>
        <v>0.4630281477325735</v>
      </c>
      <c r="K28" s="67">
        <f t="shared" si="11"/>
        <v>71</v>
      </c>
      <c r="L28" s="121"/>
      <c r="M28" s="145" t="s">
        <v>63</v>
      </c>
      <c r="P28" s="25"/>
      <c r="Q28" s="34"/>
      <c r="R28" s="25"/>
      <c r="S28" s="34"/>
      <c r="T28" s="25"/>
      <c r="U28" s="34"/>
      <c r="V28" s="25"/>
      <c r="W28" s="34"/>
      <c r="X28" s="25"/>
      <c r="Y28" s="34"/>
      <c r="Z28" s="25"/>
      <c r="AA28" s="34"/>
      <c r="AB28" s="25"/>
      <c r="AC28" s="34"/>
      <c r="AD28" s="25"/>
      <c r="AE28" s="34"/>
      <c r="AF28" s="25"/>
      <c r="AG28" s="34"/>
      <c r="AH28" s="25"/>
      <c r="AI28" s="34"/>
    </row>
    <row r="29" spans="2:35" ht="9" customHeight="1">
      <c r="B29" s="67">
        <f t="shared" si="10"/>
        <v>20</v>
      </c>
      <c r="C29" s="64">
        <f t="shared" si="0"/>
        <v>0.3420201433256687</v>
      </c>
      <c r="D29" s="33">
        <f t="shared" si="5"/>
        <v>0.4659483153544828</v>
      </c>
      <c r="E29" s="64">
        <f t="shared" si="1"/>
        <v>0.9396926207859084</v>
      </c>
      <c r="F29" s="33">
        <f t="shared" si="2"/>
        <v>0.027014183557063514</v>
      </c>
      <c r="G29" s="64">
        <f t="shared" si="3"/>
        <v>0.36397023426620234</v>
      </c>
      <c r="H29" s="33">
        <f t="shared" si="6"/>
        <v>0.43893413179741925</v>
      </c>
      <c r="I29" s="64">
        <f t="shared" si="7"/>
        <v>2.7474774194546225</v>
      </c>
      <c r="J29" s="33">
        <f t="shared" si="8"/>
        <v>0.4389341317974193</v>
      </c>
      <c r="K29" s="67">
        <f t="shared" si="11"/>
        <v>70</v>
      </c>
      <c r="L29" s="121"/>
      <c r="M29" s="139" t="s">
        <v>44</v>
      </c>
      <c r="P29" s="25"/>
      <c r="Q29" s="34"/>
      <c r="R29" s="25"/>
      <c r="S29" s="34"/>
      <c r="T29" s="25"/>
      <c r="U29" s="34"/>
      <c r="V29" s="25"/>
      <c r="W29" s="34"/>
      <c r="X29" s="25"/>
      <c r="Y29" s="34"/>
      <c r="Z29" s="25"/>
      <c r="AA29" s="34"/>
      <c r="AB29" s="25"/>
      <c r="AC29" s="34"/>
      <c r="AD29" s="25"/>
      <c r="AE29" s="34"/>
      <c r="AF29" s="25"/>
      <c r="AG29" s="34"/>
      <c r="AH29" s="25"/>
      <c r="AI29" s="34"/>
    </row>
    <row r="30" spans="2:35" ht="9" customHeight="1">
      <c r="B30" s="67">
        <f t="shared" si="10"/>
        <v>21</v>
      </c>
      <c r="C30" s="64">
        <f t="shared" si="0"/>
        <v>0.35836794954530027</v>
      </c>
      <c r="D30" s="33">
        <f t="shared" si="5"/>
        <v>0.4456708381785351</v>
      </c>
      <c r="E30" s="64">
        <f t="shared" si="1"/>
        <v>0.9335804264972017</v>
      </c>
      <c r="F30" s="33">
        <f t="shared" si="2"/>
        <v>0.029848262311196198</v>
      </c>
      <c r="G30" s="64">
        <f t="shared" si="3"/>
        <v>0.3838640350354158</v>
      </c>
      <c r="H30" s="33">
        <f t="shared" si="6"/>
        <v>0.4158225758673389</v>
      </c>
      <c r="I30" s="64">
        <f t="shared" si="7"/>
        <v>2.605089064693802</v>
      </c>
      <c r="J30" s="33">
        <f t="shared" si="8"/>
        <v>0.41582257586733895</v>
      </c>
      <c r="K30" s="67">
        <f t="shared" si="11"/>
        <v>69</v>
      </c>
      <c r="L30" s="121"/>
      <c r="M30" s="145" t="s">
        <v>60</v>
      </c>
      <c r="P30" s="25"/>
      <c r="Q30" s="34"/>
      <c r="R30" s="25"/>
      <c r="S30" s="34"/>
      <c r="T30" s="25"/>
      <c r="U30" s="34"/>
      <c r="V30" s="25"/>
      <c r="W30" s="34"/>
      <c r="X30" s="25"/>
      <c r="Y30" s="34"/>
      <c r="Z30" s="25"/>
      <c r="AA30" s="34"/>
      <c r="AB30" s="25"/>
      <c r="AC30" s="34"/>
      <c r="AD30" s="25"/>
      <c r="AE30" s="34"/>
      <c r="AF30" s="25"/>
      <c r="AG30" s="34"/>
      <c r="AH30" s="25"/>
      <c r="AI30" s="34"/>
    </row>
    <row r="31" spans="2:35" ht="9" customHeight="1">
      <c r="B31" s="67">
        <f t="shared" si="10"/>
        <v>22</v>
      </c>
      <c r="C31" s="64">
        <f t="shared" si="0"/>
        <v>0.374606593415912</v>
      </c>
      <c r="D31" s="33">
        <f t="shared" si="5"/>
        <v>0.426424582916608</v>
      </c>
      <c r="E31" s="64">
        <f t="shared" si="1"/>
        <v>0.9271838545667874</v>
      </c>
      <c r="F31" s="33">
        <f t="shared" si="2"/>
        <v>0.03283413952677504</v>
      </c>
      <c r="G31" s="64">
        <f t="shared" si="3"/>
        <v>0.4040262258351568</v>
      </c>
      <c r="H31" s="33">
        <f t="shared" si="6"/>
        <v>0.39359044338983296</v>
      </c>
      <c r="I31" s="64">
        <f t="shared" si="7"/>
        <v>2.475086853416296</v>
      </c>
      <c r="J31" s="33">
        <f t="shared" si="8"/>
        <v>0.39359044338983296</v>
      </c>
      <c r="K31" s="67">
        <f t="shared" si="11"/>
        <v>68</v>
      </c>
      <c r="L31" s="121"/>
      <c r="M31" s="145" t="s">
        <v>61</v>
      </c>
      <c r="P31" s="25"/>
      <c r="Q31" s="34"/>
      <c r="R31" s="25"/>
      <c r="S31" s="34"/>
      <c r="T31" s="25"/>
      <c r="U31" s="34"/>
      <c r="V31" s="25"/>
      <c r="W31" s="34"/>
      <c r="X31" s="25"/>
      <c r="Y31" s="34"/>
      <c r="Z31" s="25"/>
      <c r="AA31" s="34"/>
      <c r="AB31" s="25"/>
      <c r="AC31" s="34"/>
      <c r="AD31" s="25"/>
      <c r="AE31" s="34"/>
      <c r="AF31" s="25"/>
      <c r="AG31" s="34"/>
      <c r="AH31" s="25"/>
      <c r="AI31" s="34"/>
    </row>
    <row r="32" spans="2:35" ht="9" customHeight="1">
      <c r="B32" s="68">
        <f t="shared" si="10"/>
        <v>23</v>
      </c>
      <c r="C32" s="65">
        <f t="shared" si="0"/>
        <v>0.39073112848927377</v>
      </c>
      <c r="D32" s="36">
        <f t="shared" si="5"/>
        <v>0.40812198833344693</v>
      </c>
      <c r="E32" s="65">
        <f t="shared" si="1"/>
        <v>0.9205048534524404</v>
      </c>
      <c r="F32" s="36">
        <f t="shared" si="2"/>
        <v>0.035973917293528515</v>
      </c>
      <c r="G32" s="65">
        <f t="shared" si="3"/>
        <v>0.42447481620960476</v>
      </c>
      <c r="H32" s="36">
        <f t="shared" si="6"/>
        <v>0.3721480710399184</v>
      </c>
      <c r="I32" s="65">
        <f t="shared" si="7"/>
        <v>2.3558523658237527</v>
      </c>
      <c r="J32" s="36">
        <f t="shared" si="8"/>
        <v>0.37214807103991837</v>
      </c>
      <c r="K32" s="68">
        <f t="shared" si="11"/>
        <v>67</v>
      </c>
      <c r="L32" s="121"/>
      <c r="M32" s="145" t="s">
        <v>62</v>
      </c>
      <c r="P32" s="25"/>
      <c r="Q32" s="34"/>
      <c r="R32" s="25"/>
      <c r="S32" s="34"/>
      <c r="T32" s="25"/>
      <c r="U32" s="34"/>
      <c r="V32" s="25"/>
      <c r="W32" s="34"/>
      <c r="X32" s="25"/>
      <c r="Y32" s="34"/>
      <c r="Z32" s="25"/>
      <c r="AA32" s="34"/>
      <c r="AB32" s="25"/>
      <c r="AC32" s="34"/>
      <c r="AD32" s="25"/>
      <c r="AE32" s="34"/>
      <c r="AF32" s="25"/>
      <c r="AG32" s="34"/>
      <c r="AH32" s="25"/>
      <c r="AI32" s="34"/>
    </row>
    <row r="33" spans="2:35" ht="9" customHeight="1" thickBot="1">
      <c r="B33" s="66">
        <f t="shared" si="10"/>
        <v>24</v>
      </c>
      <c r="C33" s="62">
        <f t="shared" si="0"/>
        <v>0.4067366430758002</v>
      </c>
      <c r="D33" s="63">
        <f t="shared" si="5"/>
        <v>0.3906867000597495</v>
      </c>
      <c r="E33" s="62">
        <f t="shared" si="1"/>
        <v>0.9135454576426009</v>
      </c>
      <c r="F33" s="63">
        <f t="shared" si="2"/>
        <v>0.039269837460697045</v>
      </c>
      <c r="G33" s="62">
        <f t="shared" si="3"/>
        <v>0.4452286853085362</v>
      </c>
      <c r="H33" s="63">
        <f t="shared" si="6"/>
        <v>0.35141686259905236</v>
      </c>
      <c r="I33" s="64">
        <f t="shared" si="7"/>
        <v>2.246036773904216</v>
      </c>
      <c r="J33" s="33">
        <f t="shared" si="8"/>
        <v>0.3514168625990524</v>
      </c>
      <c r="K33" s="66">
        <f t="shared" si="11"/>
        <v>66</v>
      </c>
      <c r="L33" s="122"/>
      <c r="N33" s="134"/>
      <c r="O33" s="135"/>
      <c r="P33" s="25"/>
      <c r="Q33" s="34"/>
      <c r="R33" s="25"/>
      <c r="S33" s="34"/>
      <c r="T33" s="25"/>
      <c r="U33" s="34"/>
      <c r="V33" s="25"/>
      <c r="W33" s="34"/>
      <c r="X33" s="25"/>
      <c r="Y33" s="34"/>
      <c r="Z33" s="25"/>
      <c r="AA33" s="34"/>
      <c r="AB33" s="25"/>
      <c r="AC33" s="34"/>
      <c r="AD33" s="25"/>
      <c r="AE33" s="34"/>
      <c r="AF33" s="25"/>
      <c r="AG33" s="34"/>
      <c r="AH33" s="25"/>
      <c r="AI33" s="34"/>
    </row>
    <row r="34" spans="2:35" ht="9" customHeight="1" thickBot="1">
      <c r="B34" s="67">
        <f t="shared" si="10"/>
        <v>25</v>
      </c>
      <c r="C34" s="64">
        <f t="shared" si="0"/>
        <v>0.42261826174069944</v>
      </c>
      <c r="D34" s="33">
        <f t="shared" si="5"/>
        <v>0.37405174059686025</v>
      </c>
      <c r="E34" s="64">
        <f t="shared" si="1"/>
        <v>0.9063077870366499</v>
      </c>
      <c r="F34" s="33">
        <f t="shared" si="2"/>
        <v>0.0427242885136015</v>
      </c>
      <c r="G34" s="64">
        <f t="shared" si="3"/>
        <v>0.4663076581549986</v>
      </c>
      <c r="H34" s="33">
        <f t="shared" si="6"/>
        <v>0.3313274520832588</v>
      </c>
      <c r="I34" s="64">
        <f t="shared" si="7"/>
        <v>2.1445069205095586</v>
      </c>
      <c r="J34" s="33">
        <f t="shared" si="8"/>
        <v>0.3313274520832588</v>
      </c>
      <c r="K34" s="67">
        <f t="shared" si="11"/>
        <v>65</v>
      </c>
      <c r="L34" s="122"/>
      <c r="M34" s="146" t="s">
        <v>46</v>
      </c>
      <c r="N34" s="147" t="s">
        <v>51</v>
      </c>
      <c r="O34" s="148" t="s">
        <v>45</v>
      </c>
      <c r="P34" s="25"/>
      <c r="Q34" s="34"/>
      <c r="R34" s="25"/>
      <c r="S34" s="34"/>
      <c r="T34" s="25"/>
      <c r="U34" s="34"/>
      <c r="V34" s="25"/>
      <c r="W34" s="34"/>
      <c r="X34" s="25"/>
      <c r="Y34" s="34"/>
      <c r="Z34" s="25"/>
      <c r="AA34" s="34"/>
      <c r="AB34" s="25"/>
      <c r="AC34" s="34"/>
      <c r="AD34" s="25"/>
      <c r="AE34" s="34"/>
      <c r="AF34" s="25"/>
      <c r="AG34" s="34"/>
      <c r="AH34" s="25"/>
      <c r="AI34" s="34"/>
    </row>
    <row r="35" spans="2:35" ht="9" customHeight="1">
      <c r="B35" s="67">
        <f t="shared" si="10"/>
        <v>26</v>
      </c>
      <c r="C35" s="64">
        <f aca="true" t="shared" si="12" ref="C35:C66">SIN(RADIANS(B35))</f>
        <v>0.4383711467890774</v>
      </c>
      <c r="D35" s="33">
        <f t="shared" si="5"/>
        <v>0.35815803847136685</v>
      </c>
      <c r="E35" s="64">
        <f aca="true" t="shared" si="13" ref="E35:E54">COS(RADIANS(B35))</f>
        <v>0.898794046299167</v>
      </c>
      <c r="F35" s="33">
        <f aca="true" t="shared" si="14" ref="F35:F66">-1*LOG(E35)</f>
        <v>0.04633981305306721</v>
      </c>
      <c r="G35" s="64">
        <f aca="true" t="shared" si="15" ref="G35:G54">TAN(RADIANS(B35))</f>
        <v>0.48773258856586144</v>
      </c>
      <c r="H35" s="33">
        <f t="shared" si="6"/>
        <v>0.31181822541829957</v>
      </c>
      <c r="I35" s="64">
        <f t="shared" si="7"/>
        <v>2.050303841579296</v>
      </c>
      <c r="J35" s="33">
        <f t="shared" si="8"/>
        <v>0.31181822541829957</v>
      </c>
      <c r="K35" s="67">
        <f t="shared" si="11"/>
        <v>64</v>
      </c>
      <c r="L35" s="122"/>
      <c r="M35" s="137" t="s">
        <v>71</v>
      </c>
      <c r="N35" s="68">
        <v>3.14159</v>
      </c>
      <c r="O35" s="126">
        <f aca="true" t="shared" si="16" ref="O35:O45">LOG(N35)</f>
        <v>0.4971495058611233</v>
      </c>
      <c r="P35" s="25"/>
      <c r="Q35" s="34"/>
      <c r="R35" s="25"/>
      <c r="S35" s="34"/>
      <c r="T35" s="25"/>
      <c r="U35" s="34"/>
      <c r="V35" s="25"/>
      <c r="W35" s="34"/>
      <c r="X35" s="25"/>
      <c r="Y35" s="34"/>
      <c r="Z35" s="25"/>
      <c r="AA35" s="34"/>
      <c r="AB35" s="25"/>
      <c r="AC35" s="34"/>
      <c r="AD35" s="25"/>
      <c r="AE35" s="34"/>
      <c r="AF35" s="25"/>
      <c r="AG35" s="34"/>
      <c r="AH35" s="25"/>
      <c r="AI35" s="34"/>
    </row>
    <row r="36" spans="2:35" ht="9" customHeight="1">
      <c r="B36" s="67">
        <f t="shared" si="10"/>
        <v>27</v>
      </c>
      <c r="C36" s="64">
        <f t="shared" si="12"/>
        <v>0.45399049973954675</v>
      </c>
      <c r="D36" s="33">
        <f aca="true" t="shared" si="17" ref="D36:D67">-1*LOG(C36)</f>
        <v>0.3429532351469949</v>
      </c>
      <c r="E36" s="64">
        <f t="shared" si="13"/>
        <v>0.8910065241883679</v>
      </c>
      <c r="F36" s="33">
        <f t="shared" si="14"/>
        <v>0.05011911593098882</v>
      </c>
      <c r="G36" s="64">
        <f t="shared" si="15"/>
        <v>0.5095254494944288</v>
      </c>
      <c r="H36" s="33">
        <f aca="true" t="shared" si="18" ref="H36:H67">-1*LOG(G36)</f>
        <v>0.292834119216006</v>
      </c>
      <c r="I36" s="64">
        <f aca="true" t="shared" si="19" ref="I36:I54">1/TAN(RADIANS(B36))</f>
        <v>1.9626105055051506</v>
      </c>
      <c r="J36" s="33">
        <f aca="true" t="shared" si="20" ref="J36:J67">LOG(I36)</f>
        <v>0.292834119216006</v>
      </c>
      <c r="K36" s="67">
        <f t="shared" si="11"/>
        <v>63</v>
      </c>
      <c r="L36" s="122"/>
      <c r="M36" s="138" t="s">
        <v>58</v>
      </c>
      <c r="N36" s="124">
        <v>2.71828</v>
      </c>
      <c r="O36" s="127">
        <f t="shared" si="16"/>
        <v>0.4342941897738882</v>
      </c>
      <c r="P36" s="25"/>
      <c r="Q36" s="34"/>
      <c r="R36" s="25"/>
      <c r="S36" s="34"/>
      <c r="T36" s="25"/>
      <c r="U36" s="34"/>
      <c r="V36" s="25"/>
      <c r="W36" s="34"/>
      <c r="X36" s="25"/>
      <c r="Y36" s="34"/>
      <c r="Z36" s="25"/>
      <c r="AA36" s="34"/>
      <c r="AB36" s="25"/>
      <c r="AC36" s="34"/>
      <c r="AD36" s="25"/>
      <c r="AE36" s="34"/>
      <c r="AF36" s="25"/>
      <c r="AG36" s="34"/>
      <c r="AH36" s="25"/>
      <c r="AI36" s="34"/>
    </row>
    <row r="37" spans="2:35" ht="9" customHeight="1">
      <c r="B37" s="67">
        <f t="shared" si="10"/>
        <v>28</v>
      </c>
      <c r="C37" s="64">
        <f t="shared" si="12"/>
        <v>0.4694715627858908</v>
      </c>
      <c r="D37" s="33">
        <f t="shared" si="17"/>
        <v>0.3283907090404724</v>
      </c>
      <c r="E37" s="64">
        <f t="shared" si="13"/>
        <v>0.882947592858927</v>
      </c>
      <c r="F37" s="33">
        <f t="shared" si="14"/>
        <v>0.054065073101511874</v>
      </c>
      <c r="G37" s="64">
        <f t="shared" si="15"/>
        <v>0.5317094316614788</v>
      </c>
      <c r="H37" s="33">
        <f t="shared" si="18"/>
        <v>0.27432563593896053</v>
      </c>
      <c r="I37" s="64">
        <f t="shared" si="19"/>
        <v>1.880726465346332</v>
      </c>
      <c r="J37" s="33">
        <f t="shared" si="20"/>
        <v>0.27432563593896053</v>
      </c>
      <c r="K37" s="67">
        <f t="shared" si="11"/>
        <v>62</v>
      </c>
      <c r="L37" s="122"/>
      <c r="M37" s="138" t="s">
        <v>64</v>
      </c>
      <c r="N37" s="124">
        <v>1.6093</v>
      </c>
      <c r="O37" s="127">
        <f t="shared" si="16"/>
        <v>0.20663701128353587</v>
      </c>
      <c r="P37" s="25"/>
      <c r="Q37" s="34"/>
      <c r="R37" s="25"/>
      <c r="S37" s="34"/>
      <c r="T37" s="25"/>
      <c r="U37" s="34"/>
      <c r="V37" s="25"/>
      <c r="W37" s="34"/>
      <c r="X37" s="25"/>
      <c r="Y37" s="34"/>
      <c r="Z37" s="25"/>
      <c r="AA37" s="34"/>
      <c r="AB37" s="25"/>
      <c r="AC37" s="34"/>
      <c r="AD37" s="25"/>
      <c r="AE37" s="34"/>
      <c r="AF37" s="25"/>
      <c r="AG37" s="34"/>
      <c r="AH37" s="25"/>
      <c r="AI37" s="34"/>
    </row>
    <row r="38" spans="2:35" ht="9" customHeight="1">
      <c r="B38" s="67">
        <f t="shared" si="10"/>
        <v>29</v>
      </c>
      <c r="C38" s="64">
        <f t="shared" si="12"/>
        <v>0.48480962024633706</v>
      </c>
      <c r="D38" s="33">
        <f t="shared" si="17"/>
        <v>0.3144287708994321</v>
      </c>
      <c r="E38" s="64">
        <f t="shared" si="13"/>
        <v>0.8746197071393957</v>
      </c>
      <c r="F38" s="33">
        <f t="shared" si="14"/>
        <v>0.05818074125428827</v>
      </c>
      <c r="G38" s="64">
        <f t="shared" si="15"/>
        <v>0.554309051452769</v>
      </c>
      <c r="H38" s="33">
        <f t="shared" si="18"/>
        <v>0.2562480296451438</v>
      </c>
      <c r="I38" s="64">
        <f t="shared" si="19"/>
        <v>1.8040477552714238</v>
      </c>
      <c r="J38" s="33">
        <f t="shared" si="20"/>
        <v>0.25624802964514387</v>
      </c>
      <c r="K38" s="67">
        <f t="shared" si="11"/>
        <v>61</v>
      </c>
      <c r="L38" s="122"/>
      <c r="M38" s="141" t="s">
        <v>55</v>
      </c>
      <c r="N38" s="142">
        <v>1.1516</v>
      </c>
      <c r="O38" s="127">
        <f t="shared" si="16"/>
        <v>0.06130165620604438</v>
      </c>
      <c r="P38" s="25"/>
      <c r="Q38" s="34"/>
      <c r="R38" s="25"/>
      <c r="S38" s="34"/>
      <c r="T38" s="25"/>
      <c r="U38" s="34"/>
      <c r="V38" s="25"/>
      <c r="W38" s="34"/>
      <c r="X38" s="25"/>
      <c r="Y38" s="34"/>
      <c r="Z38" s="25"/>
      <c r="AA38" s="34"/>
      <c r="AB38" s="25"/>
      <c r="AC38" s="34"/>
      <c r="AD38" s="25"/>
      <c r="AE38" s="34"/>
      <c r="AF38" s="25"/>
      <c r="AG38" s="34"/>
      <c r="AH38" s="25"/>
      <c r="AI38" s="34"/>
    </row>
    <row r="39" spans="2:35" ht="9" customHeight="1">
      <c r="B39" s="67">
        <f t="shared" si="10"/>
        <v>30</v>
      </c>
      <c r="C39" s="64">
        <f t="shared" si="12"/>
        <v>0.49999999999999994</v>
      </c>
      <c r="D39" s="33">
        <f t="shared" si="17"/>
        <v>0.30102999566398125</v>
      </c>
      <c r="E39" s="64">
        <f t="shared" si="13"/>
        <v>0.8660254037844387</v>
      </c>
      <c r="F39" s="33">
        <f t="shared" si="14"/>
        <v>0.062469368304149946</v>
      </c>
      <c r="G39" s="64">
        <f t="shared" si="15"/>
        <v>0.5773502691896257</v>
      </c>
      <c r="H39" s="33">
        <f t="shared" si="18"/>
        <v>0.23856062735983125</v>
      </c>
      <c r="I39" s="64">
        <f t="shared" si="19"/>
        <v>1.7320508075688774</v>
      </c>
      <c r="J39" s="33">
        <f t="shared" si="20"/>
        <v>0.23856062735983125</v>
      </c>
      <c r="K39" s="67">
        <f t="shared" si="11"/>
        <v>60</v>
      </c>
      <c r="L39" s="122"/>
      <c r="M39" s="138" t="s">
        <v>65</v>
      </c>
      <c r="N39" s="124">
        <v>2.54</v>
      </c>
      <c r="O39" s="127">
        <f t="shared" si="16"/>
        <v>0.40483371661993806</v>
      </c>
      <c r="P39" s="25"/>
      <c r="Q39" s="34"/>
      <c r="R39" s="25"/>
      <c r="S39" s="34"/>
      <c r="T39" s="25"/>
      <c r="U39" s="34"/>
      <c r="V39" s="25"/>
      <c r="W39" s="34"/>
      <c r="X39" s="25"/>
      <c r="Y39" s="34"/>
      <c r="Z39" s="25"/>
      <c r="AA39" s="34"/>
      <c r="AB39" s="25"/>
      <c r="AC39" s="34"/>
      <c r="AD39" s="25"/>
      <c r="AE39" s="34"/>
      <c r="AF39" s="25"/>
      <c r="AG39" s="34"/>
      <c r="AH39" s="25"/>
      <c r="AI39" s="34"/>
    </row>
    <row r="40" spans="2:35" ht="9" customHeight="1">
      <c r="B40" s="67">
        <f t="shared" si="10"/>
        <v>31</v>
      </c>
      <c r="C40" s="64">
        <f t="shared" si="12"/>
        <v>0.5150380749100542</v>
      </c>
      <c r="D40" s="33">
        <f t="shared" si="17"/>
        <v>0.2881606639450086</v>
      </c>
      <c r="E40" s="64">
        <f t="shared" si="13"/>
        <v>0.8571673007021123</v>
      </c>
      <c r="F40" s="33">
        <f t="shared" si="14"/>
        <v>0.06693440482048447</v>
      </c>
      <c r="G40" s="64">
        <f t="shared" si="15"/>
        <v>0.6008606190275604</v>
      </c>
      <c r="H40" s="33">
        <f t="shared" si="18"/>
        <v>0.22122625912452412</v>
      </c>
      <c r="I40" s="64">
        <f t="shared" si="19"/>
        <v>1.664279482350518</v>
      </c>
      <c r="J40" s="33">
        <f t="shared" si="20"/>
        <v>0.22122625912452412</v>
      </c>
      <c r="K40" s="67">
        <f t="shared" si="11"/>
        <v>59</v>
      </c>
      <c r="L40" s="122"/>
      <c r="M40" s="138" t="s">
        <v>54</v>
      </c>
      <c r="N40" s="124">
        <v>231</v>
      </c>
      <c r="O40" s="127">
        <f t="shared" si="16"/>
        <v>2.3636119798921444</v>
      </c>
      <c r="P40" s="25"/>
      <c r="Q40" s="34"/>
      <c r="R40" s="25"/>
      <c r="S40" s="34"/>
      <c r="T40" s="25"/>
      <c r="U40" s="34"/>
      <c r="V40" s="25"/>
      <c r="W40" s="34"/>
      <c r="X40" s="25"/>
      <c r="Y40" s="34"/>
      <c r="Z40" s="25"/>
      <c r="AA40" s="34"/>
      <c r="AB40" s="25"/>
      <c r="AC40" s="34"/>
      <c r="AD40" s="25"/>
      <c r="AE40" s="34"/>
      <c r="AF40" s="25"/>
      <c r="AG40" s="34"/>
      <c r="AH40" s="25"/>
      <c r="AI40" s="34"/>
    </row>
    <row r="41" spans="2:35" ht="9" customHeight="1">
      <c r="B41" s="67">
        <f t="shared" si="10"/>
        <v>32</v>
      </c>
      <c r="C41" s="64">
        <f t="shared" si="12"/>
        <v>0.5299192642332049</v>
      </c>
      <c r="D41" s="33">
        <f t="shared" si="17"/>
        <v>0.2757902922273093</v>
      </c>
      <c r="E41" s="64">
        <f t="shared" si="13"/>
        <v>0.848048096156426</v>
      </c>
      <c r="F41" s="33">
        <f t="shared" si="14"/>
        <v>0.0715795164897392</v>
      </c>
      <c r="G41" s="64">
        <f t="shared" si="15"/>
        <v>0.6248693519093275</v>
      </c>
      <c r="H41" s="33">
        <f t="shared" si="18"/>
        <v>0.20421077573757007</v>
      </c>
      <c r="I41" s="64">
        <f t="shared" si="19"/>
        <v>1.6003345290410504</v>
      </c>
      <c r="J41" s="33">
        <f t="shared" si="20"/>
        <v>0.20421077573757007</v>
      </c>
      <c r="K41" s="67">
        <f t="shared" si="11"/>
        <v>58</v>
      </c>
      <c r="L41" s="122"/>
      <c r="M41" s="138" t="s">
        <v>66</v>
      </c>
      <c r="N41" s="124">
        <v>3.7853</v>
      </c>
      <c r="O41" s="127">
        <f t="shared" si="16"/>
        <v>0.5781003047559069</v>
      </c>
      <c r="P41" s="25"/>
      <c r="Q41" s="34"/>
      <c r="R41" s="25"/>
      <c r="S41" s="34"/>
      <c r="T41" s="25"/>
      <c r="U41" s="34"/>
      <c r="V41" s="25"/>
      <c r="W41" s="34"/>
      <c r="X41" s="25"/>
      <c r="Y41" s="34"/>
      <c r="Z41" s="25"/>
      <c r="AA41" s="34"/>
      <c r="AB41" s="25"/>
      <c r="AC41" s="34"/>
      <c r="AD41" s="25"/>
      <c r="AE41" s="34"/>
      <c r="AF41" s="25"/>
      <c r="AG41" s="34"/>
      <c r="AH41" s="25"/>
      <c r="AI41" s="34"/>
    </row>
    <row r="42" spans="2:35" ht="9" customHeight="1">
      <c r="B42" s="67">
        <f t="shared" si="10"/>
        <v>33</v>
      </c>
      <c r="C42" s="64">
        <f t="shared" si="12"/>
        <v>0.5446390350150271</v>
      </c>
      <c r="D42" s="33">
        <f t="shared" si="17"/>
        <v>0.2638912354086477</v>
      </c>
      <c r="E42" s="64">
        <f t="shared" si="13"/>
        <v>0.838670567945424</v>
      </c>
      <c r="F42" s="33">
        <f t="shared" si="14"/>
        <v>0.07640859771603054</v>
      </c>
      <c r="G42" s="64">
        <f t="shared" si="15"/>
        <v>0.6494075931975106</v>
      </c>
      <c r="H42" s="33">
        <f t="shared" si="18"/>
        <v>0.1874826376926171</v>
      </c>
      <c r="I42" s="64">
        <f t="shared" si="19"/>
        <v>1.5398649638145827</v>
      </c>
      <c r="J42" s="33">
        <f t="shared" si="20"/>
        <v>0.18748263769261708</v>
      </c>
      <c r="K42" s="67">
        <f t="shared" si="11"/>
        <v>57</v>
      </c>
      <c r="L42" s="122"/>
      <c r="M42" s="138" t="s">
        <v>67</v>
      </c>
      <c r="N42" s="124">
        <v>9.807</v>
      </c>
      <c r="O42" s="127">
        <f t="shared" si="16"/>
        <v>0.9915361753000315</v>
      </c>
      <c r="P42" s="25"/>
      <c r="Q42" s="34"/>
      <c r="R42" s="25"/>
      <c r="S42" s="34"/>
      <c r="T42" s="25"/>
      <c r="U42" s="34"/>
      <c r="V42" s="25"/>
      <c r="W42" s="34"/>
      <c r="X42" s="25"/>
      <c r="Y42" s="34"/>
      <c r="Z42" s="25"/>
      <c r="AA42" s="34"/>
      <c r="AB42" s="25"/>
      <c r="AC42" s="34"/>
      <c r="AD42" s="25"/>
      <c r="AE42" s="34"/>
      <c r="AF42" s="25"/>
      <c r="AG42" s="34"/>
      <c r="AH42" s="25"/>
      <c r="AI42" s="34"/>
    </row>
    <row r="43" spans="2:35" ht="9" customHeight="1">
      <c r="B43" s="68">
        <f t="shared" si="10"/>
        <v>34</v>
      </c>
      <c r="C43" s="65">
        <f t="shared" si="12"/>
        <v>0.5591929034707469</v>
      </c>
      <c r="D43" s="36">
        <f t="shared" si="17"/>
        <v>0.25243834871275306</v>
      </c>
      <c r="E43" s="65">
        <f t="shared" si="13"/>
        <v>0.8290375725550416</v>
      </c>
      <c r="F43" s="36">
        <f t="shared" si="14"/>
        <v>0.08142578647800315</v>
      </c>
      <c r="G43" s="65">
        <f t="shared" si="15"/>
        <v>0.6745085168424267</v>
      </c>
      <c r="H43" s="36">
        <f t="shared" si="18"/>
        <v>0.17101256223474992</v>
      </c>
      <c r="I43" s="65">
        <f t="shared" si="19"/>
        <v>1.48256096851274</v>
      </c>
      <c r="J43" s="36">
        <f t="shared" si="20"/>
        <v>0.17101256223474995</v>
      </c>
      <c r="K43" s="68">
        <f t="shared" si="11"/>
        <v>56</v>
      </c>
      <c r="L43" s="122"/>
      <c r="M43" s="138" t="s">
        <v>68</v>
      </c>
      <c r="N43" s="124">
        <v>4.448</v>
      </c>
      <c r="O43" s="127">
        <f t="shared" si="16"/>
        <v>0.6481647785740011</v>
      </c>
      <c r="P43" s="25"/>
      <c r="Q43" s="34"/>
      <c r="R43" s="25"/>
      <c r="S43" s="34"/>
      <c r="T43" s="25"/>
      <c r="U43" s="34"/>
      <c r="V43" s="25"/>
      <c r="W43" s="34"/>
      <c r="X43" s="25"/>
      <c r="Y43" s="34"/>
      <c r="Z43" s="25"/>
      <c r="AA43" s="34"/>
      <c r="AB43" s="25"/>
      <c r="AC43" s="34"/>
      <c r="AD43" s="25"/>
      <c r="AE43" s="34"/>
      <c r="AF43" s="25"/>
      <c r="AG43" s="34"/>
      <c r="AH43" s="25"/>
      <c r="AI43" s="34"/>
    </row>
    <row r="44" spans="2:35" ht="9" customHeight="1">
      <c r="B44" s="66">
        <f t="shared" si="10"/>
        <v>35</v>
      </c>
      <c r="C44" s="62">
        <f t="shared" si="12"/>
        <v>0.573576436351046</v>
      </c>
      <c r="D44" s="63">
        <f t="shared" si="17"/>
        <v>0.2414086986459027</v>
      </c>
      <c r="E44" s="62">
        <f t="shared" si="13"/>
        <v>0.8191520442889918</v>
      </c>
      <c r="F44" s="63">
        <f t="shared" si="14"/>
        <v>0.08663548057514206</v>
      </c>
      <c r="G44" s="62">
        <f t="shared" si="15"/>
        <v>0.7002075382097097</v>
      </c>
      <c r="H44" s="63">
        <f t="shared" si="18"/>
        <v>0.15477321807076064</v>
      </c>
      <c r="I44" s="64">
        <f t="shared" si="19"/>
        <v>1.4281480067421146</v>
      </c>
      <c r="J44" s="33">
        <f t="shared" si="20"/>
        <v>0.15477321807076064</v>
      </c>
      <c r="K44" s="66">
        <f t="shared" si="11"/>
        <v>55</v>
      </c>
      <c r="L44" s="122"/>
      <c r="M44" s="138" t="s">
        <v>69</v>
      </c>
      <c r="N44" s="124">
        <v>2.2046</v>
      </c>
      <c r="O44" s="127">
        <f t="shared" si="16"/>
        <v>0.3433298030776066</v>
      </c>
      <c r="P44" s="25"/>
      <c r="Q44" s="34"/>
      <c r="R44" s="25"/>
      <c r="S44" s="167"/>
      <c r="T44" s="166"/>
      <c r="U44" s="166"/>
      <c r="V44" s="166"/>
      <c r="W44" s="166"/>
      <c r="X44" s="25"/>
      <c r="Y44" s="34"/>
      <c r="Z44" s="25"/>
      <c r="AA44" s="34"/>
      <c r="AB44" s="25"/>
      <c r="AC44" s="34"/>
      <c r="AD44" s="25"/>
      <c r="AE44" s="34"/>
      <c r="AF44" s="25"/>
      <c r="AG44" s="34"/>
      <c r="AH44" s="25"/>
      <c r="AI44" s="34"/>
    </row>
    <row r="45" spans="2:35" ht="9" customHeight="1">
      <c r="B45" s="67">
        <f t="shared" si="10"/>
        <v>36</v>
      </c>
      <c r="C45" s="64">
        <f t="shared" si="12"/>
        <v>0.5877852522924731</v>
      </c>
      <c r="D45" s="33">
        <f t="shared" si="17"/>
        <v>0.23078131470496585</v>
      </c>
      <c r="E45" s="64">
        <f t="shared" si="13"/>
        <v>0.8090169943749475</v>
      </c>
      <c r="F45" s="33">
        <f t="shared" si="14"/>
        <v>0.09204235541400245</v>
      </c>
      <c r="G45" s="64">
        <f t="shared" si="15"/>
        <v>0.7265425280053609</v>
      </c>
      <c r="H45" s="33">
        <f t="shared" si="18"/>
        <v>0.1387389592909634</v>
      </c>
      <c r="I45" s="64">
        <f t="shared" si="19"/>
        <v>1.3763819204711736</v>
      </c>
      <c r="J45" s="33">
        <f t="shared" si="20"/>
        <v>0.13873895929096342</v>
      </c>
      <c r="K45" s="67">
        <f t="shared" si="11"/>
        <v>54</v>
      </c>
      <c r="L45" s="122"/>
      <c r="M45" s="138" t="s">
        <v>70</v>
      </c>
      <c r="N45" s="124">
        <v>4.184</v>
      </c>
      <c r="O45" s="127">
        <f t="shared" si="16"/>
        <v>0.6215916758592178</v>
      </c>
      <c r="P45" s="25"/>
      <c r="Q45" s="34"/>
      <c r="R45" s="25"/>
      <c r="S45" s="166"/>
      <c r="T45" s="166"/>
      <c r="U45" s="166"/>
      <c r="V45" s="166"/>
      <c r="W45" s="166"/>
      <c r="X45" s="25"/>
      <c r="Y45" s="34"/>
      <c r="Z45" s="25"/>
      <c r="AA45" s="34"/>
      <c r="AB45" s="25"/>
      <c r="AC45" s="34"/>
      <c r="AD45" s="25"/>
      <c r="AE45" s="34"/>
      <c r="AF45" s="25"/>
      <c r="AG45" s="34"/>
      <c r="AH45" s="25"/>
      <c r="AI45" s="34"/>
    </row>
    <row r="46" spans="2:35" ht="9" customHeight="1">
      <c r="B46" s="67">
        <f t="shared" si="10"/>
        <v>37</v>
      </c>
      <c r="C46" s="64">
        <f t="shared" si="12"/>
        <v>0.6018150231520483</v>
      </c>
      <c r="D46" s="33">
        <f t="shared" si="17"/>
        <v>0.22053697513598602</v>
      </c>
      <c r="E46" s="64">
        <f t="shared" si="13"/>
        <v>0.7986355100472928</v>
      </c>
      <c r="F46" s="33">
        <f t="shared" si="14"/>
        <v>0.09765138350465004</v>
      </c>
      <c r="G46" s="64">
        <f t="shared" si="15"/>
        <v>0.7535540501027942</v>
      </c>
      <c r="H46" s="33">
        <f t="shared" si="18"/>
        <v>0.12288559163133597</v>
      </c>
      <c r="I46" s="64">
        <f t="shared" si="19"/>
        <v>1.32704482162041</v>
      </c>
      <c r="J46" s="33">
        <f t="shared" si="20"/>
        <v>0.122885591631336</v>
      </c>
      <c r="K46" s="67">
        <f t="shared" si="11"/>
        <v>53</v>
      </c>
      <c r="L46" s="122"/>
      <c r="M46" s="158" t="s">
        <v>74</v>
      </c>
      <c r="N46" s="166"/>
      <c r="O46" s="166"/>
      <c r="P46" s="25"/>
      <c r="Q46" s="34"/>
      <c r="R46" s="25"/>
      <c r="S46" s="166"/>
      <c r="T46" s="166"/>
      <c r="U46" s="166"/>
      <c r="V46" s="166"/>
      <c r="W46" s="166"/>
      <c r="X46" s="25"/>
      <c r="Y46" s="34"/>
      <c r="Z46" s="25"/>
      <c r="AA46" s="34"/>
      <c r="AB46" s="25"/>
      <c r="AC46" s="34"/>
      <c r="AD46" s="25"/>
      <c r="AE46" s="34"/>
      <c r="AF46" s="25"/>
      <c r="AG46" s="34"/>
      <c r="AH46" s="25"/>
      <c r="AI46" s="34"/>
    </row>
    <row r="47" spans="2:35" ht="9" customHeight="1">
      <c r="B47" s="67">
        <f t="shared" si="10"/>
        <v>38</v>
      </c>
      <c r="C47" s="64">
        <f t="shared" si="12"/>
        <v>0.6156614753256583</v>
      </c>
      <c r="D47" s="33">
        <f t="shared" si="17"/>
        <v>0.2106580212939186</v>
      </c>
      <c r="E47" s="64">
        <f t="shared" si="13"/>
        <v>0.7880107536067219</v>
      </c>
      <c r="F47" s="33">
        <f t="shared" si="14"/>
        <v>0.1034678558604529</v>
      </c>
      <c r="G47" s="64">
        <f t="shared" si="15"/>
        <v>0.7812856265067174</v>
      </c>
      <c r="H47" s="33">
        <f t="shared" si="18"/>
        <v>0.10719016543346574</v>
      </c>
      <c r="I47" s="64">
        <f t="shared" si="19"/>
        <v>1.2799416321930788</v>
      </c>
      <c r="J47" s="33">
        <f t="shared" si="20"/>
        <v>0.10719016543346574</v>
      </c>
      <c r="K47" s="67">
        <f t="shared" si="11"/>
        <v>52</v>
      </c>
      <c r="L47" s="122"/>
      <c r="M47" s="166"/>
      <c r="N47" s="166"/>
      <c r="O47" s="166"/>
      <c r="P47" s="25"/>
      <c r="Q47" s="34"/>
      <c r="R47" s="25"/>
      <c r="S47" s="166"/>
      <c r="T47" s="166"/>
      <c r="U47" s="166"/>
      <c r="V47" s="166"/>
      <c r="W47" s="166"/>
      <c r="X47" s="25"/>
      <c r="Y47" s="34"/>
      <c r="Z47" s="25"/>
      <c r="AA47" s="34"/>
      <c r="AB47" s="25"/>
      <c r="AC47" s="34"/>
      <c r="AD47" s="25"/>
      <c r="AE47" s="34"/>
      <c r="AF47" s="25"/>
      <c r="AG47" s="34"/>
      <c r="AH47" s="25"/>
      <c r="AI47" s="34"/>
    </row>
    <row r="48" spans="2:35" ht="9" customHeight="1">
      <c r="B48" s="67">
        <f t="shared" si="10"/>
        <v>39</v>
      </c>
      <c r="C48" s="64">
        <f t="shared" si="12"/>
        <v>0.6293203910498374</v>
      </c>
      <c r="D48" s="33">
        <f t="shared" si="17"/>
        <v>0.2011281961454862</v>
      </c>
      <c r="E48" s="64">
        <f t="shared" si="13"/>
        <v>0.7771459614569709</v>
      </c>
      <c r="F48" s="33">
        <f t="shared" si="14"/>
        <v>0.10949740552074987</v>
      </c>
      <c r="G48" s="64">
        <f t="shared" si="15"/>
        <v>0.809784033195007</v>
      </c>
      <c r="H48" s="33">
        <f t="shared" si="18"/>
        <v>0.09163079062473634</v>
      </c>
      <c r="I48" s="64">
        <f t="shared" si="19"/>
        <v>1.2348971565350515</v>
      </c>
      <c r="J48" s="33">
        <f t="shared" si="20"/>
        <v>0.09163079062473631</v>
      </c>
      <c r="K48" s="67">
        <f t="shared" si="11"/>
        <v>51</v>
      </c>
      <c r="L48" s="122"/>
      <c r="M48" s="166"/>
      <c r="N48" s="166"/>
      <c r="O48" s="166"/>
      <c r="P48" s="25"/>
      <c r="Q48" s="34"/>
      <c r="R48" s="25"/>
      <c r="S48" s="166"/>
      <c r="T48" s="166"/>
      <c r="U48" s="166"/>
      <c r="V48" s="166"/>
      <c r="W48" s="166"/>
      <c r="X48" s="25"/>
      <c r="Y48" s="34"/>
      <c r="Z48" s="25"/>
      <c r="AA48" s="34"/>
      <c r="AB48" s="25"/>
      <c r="AC48" s="34"/>
      <c r="AD48" s="25"/>
      <c r="AE48" s="34"/>
      <c r="AF48" s="25"/>
      <c r="AG48" s="34"/>
      <c r="AH48" s="25"/>
      <c r="AI48" s="34"/>
    </row>
    <row r="49" spans="2:35" ht="9" customHeight="1">
      <c r="B49" s="67">
        <f t="shared" si="10"/>
        <v>40</v>
      </c>
      <c r="C49" s="64">
        <f t="shared" si="12"/>
        <v>0.6427876096865393</v>
      </c>
      <c r="D49" s="33">
        <f t="shared" si="17"/>
        <v>0.19193250324756517</v>
      </c>
      <c r="E49" s="64">
        <f t="shared" si="13"/>
        <v>0.766044443118978</v>
      </c>
      <c r="F49" s="33">
        <f t="shared" si="14"/>
        <v>0.11574603344648059</v>
      </c>
      <c r="G49" s="64">
        <f t="shared" si="15"/>
        <v>0.8390996311772799</v>
      </c>
      <c r="H49" s="33">
        <f t="shared" si="18"/>
        <v>0.07618646980108458</v>
      </c>
      <c r="I49" s="64">
        <f t="shared" si="19"/>
        <v>1.19175359259421</v>
      </c>
      <c r="J49" s="33">
        <f t="shared" si="20"/>
        <v>0.07618646980108455</v>
      </c>
      <c r="K49" s="67">
        <f t="shared" si="11"/>
        <v>50</v>
      </c>
      <c r="L49" s="122"/>
      <c r="M49" s="166"/>
      <c r="N49" s="166"/>
      <c r="O49" s="166"/>
      <c r="P49" s="25"/>
      <c r="Q49" s="34"/>
      <c r="R49" s="25"/>
      <c r="S49" s="166"/>
      <c r="T49" s="166"/>
      <c r="U49" s="166"/>
      <c r="V49" s="166"/>
      <c r="W49" s="166"/>
      <c r="X49" s="25"/>
      <c r="Y49" s="34"/>
      <c r="Z49" s="25"/>
      <c r="AA49" s="34"/>
      <c r="AB49" s="25"/>
      <c r="AC49" s="34"/>
      <c r="AD49" s="25"/>
      <c r="AE49" s="34"/>
      <c r="AF49" s="25"/>
      <c r="AG49" s="34"/>
      <c r="AH49" s="25"/>
      <c r="AI49" s="34"/>
    </row>
    <row r="50" spans="2:35" ht="9" customHeight="1">
      <c r="B50" s="67">
        <f t="shared" si="10"/>
        <v>41</v>
      </c>
      <c r="C50" s="64">
        <f t="shared" si="12"/>
        <v>0.6560590289905073</v>
      </c>
      <c r="D50" s="33">
        <f t="shared" si="17"/>
        <v>0.1830570831677612</v>
      </c>
      <c r="E50" s="64">
        <f t="shared" si="13"/>
        <v>0.754709580222772</v>
      </c>
      <c r="F50" s="33">
        <f t="shared" si="14"/>
        <v>0.12222013707435285</v>
      </c>
      <c r="G50" s="64">
        <f t="shared" si="15"/>
        <v>0.8692867378162267</v>
      </c>
      <c r="H50" s="33">
        <f t="shared" si="18"/>
        <v>0.060836946093408326</v>
      </c>
      <c r="I50" s="64">
        <f t="shared" si="19"/>
        <v>1.1503684072210096</v>
      </c>
      <c r="J50" s="33">
        <f t="shared" si="20"/>
        <v>0.06083694609340836</v>
      </c>
      <c r="K50" s="67">
        <f t="shared" si="11"/>
        <v>49</v>
      </c>
      <c r="L50" s="122"/>
      <c r="M50" s="166"/>
      <c r="N50" s="166"/>
      <c r="O50" s="166"/>
      <c r="P50" s="25"/>
      <c r="Q50" s="34"/>
      <c r="R50" s="25"/>
      <c r="S50" s="166"/>
      <c r="T50" s="166"/>
      <c r="U50" s="166"/>
      <c r="V50" s="166"/>
      <c r="W50" s="166"/>
      <c r="X50" s="25"/>
      <c r="Y50" s="34"/>
      <c r="Z50" s="25"/>
      <c r="AA50" s="34"/>
      <c r="AB50" s="25"/>
      <c r="AC50" s="34"/>
      <c r="AD50" s="25"/>
      <c r="AE50" s="34"/>
      <c r="AF50" s="25"/>
      <c r="AG50" s="34"/>
      <c r="AH50" s="25"/>
      <c r="AI50" s="34"/>
    </row>
    <row r="51" spans="2:35" ht="9" customHeight="1">
      <c r="B51" s="67">
        <f t="shared" si="10"/>
        <v>42</v>
      </c>
      <c r="C51" s="64">
        <f t="shared" si="12"/>
        <v>0.6691306063588582</v>
      </c>
      <c r="D51" s="33">
        <f t="shared" si="17"/>
        <v>0.17448910482575006</v>
      </c>
      <c r="E51" s="64">
        <f t="shared" si="13"/>
        <v>0.7431448254773942</v>
      </c>
      <c r="F51" s="33">
        <f t="shared" si="14"/>
        <v>0.1289265418564653</v>
      </c>
      <c r="G51" s="64">
        <f t="shared" si="15"/>
        <v>0.9004040442978399</v>
      </c>
      <c r="H51" s="33">
        <f t="shared" si="18"/>
        <v>0.045562562969284785</v>
      </c>
      <c r="I51" s="64">
        <f t="shared" si="19"/>
        <v>1.110612514829193</v>
      </c>
      <c r="J51" s="33">
        <f t="shared" si="20"/>
        <v>0.04556256296928483</v>
      </c>
      <c r="K51" s="67">
        <f t="shared" si="11"/>
        <v>48</v>
      </c>
      <c r="L51" s="122"/>
      <c r="M51" s="166"/>
      <c r="N51" s="166"/>
      <c r="O51" s="166"/>
      <c r="P51" s="25"/>
      <c r="Q51" s="34"/>
      <c r="R51" s="25"/>
      <c r="S51" s="166"/>
      <c r="T51" s="166"/>
      <c r="U51" s="166"/>
      <c r="V51" s="166"/>
      <c r="W51" s="166"/>
      <c r="X51" s="25"/>
      <c r="Y51" s="34"/>
      <c r="Z51" s="25"/>
      <c r="AA51" s="34"/>
      <c r="AB51" s="25"/>
      <c r="AC51" s="34"/>
      <c r="AD51" s="25"/>
      <c r="AE51" s="34"/>
      <c r="AF51" s="25"/>
      <c r="AG51" s="34"/>
      <c r="AH51" s="25"/>
      <c r="AI51" s="34"/>
    </row>
    <row r="52" spans="2:35" ht="9" customHeight="1">
      <c r="B52" s="67">
        <f t="shared" si="10"/>
        <v>43</v>
      </c>
      <c r="C52" s="64">
        <f t="shared" si="12"/>
        <v>0.6819983600624985</v>
      </c>
      <c r="D52" s="33">
        <f t="shared" si="17"/>
        <v>0.16621666964947984</v>
      </c>
      <c r="E52" s="64">
        <f t="shared" si="13"/>
        <v>0.7313537016191705</v>
      </c>
      <c r="F52" s="33">
        <f t="shared" si="14"/>
        <v>0.13587253616059866</v>
      </c>
      <c r="G52" s="64">
        <f t="shared" si="15"/>
        <v>0.9325150861376618</v>
      </c>
      <c r="H52" s="33">
        <f t="shared" si="18"/>
        <v>0.030344133488881167</v>
      </c>
      <c r="I52" s="64">
        <f t="shared" si="19"/>
        <v>1.0723687100246824</v>
      </c>
      <c r="J52" s="33">
        <f t="shared" si="20"/>
        <v>0.03034413348888113</v>
      </c>
      <c r="K52" s="67">
        <f t="shared" si="11"/>
        <v>47</v>
      </c>
      <c r="L52" s="122"/>
      <c r="M52" s="166"/>
      <c r="N52" s="166"/>
      <c r="O52" s="166"/>
      <c r="P52" s="25"/>
      <c r="Q52" s="34"/>
      <c r="R52" s="25"/>
      <c r="S52" s="166"/>
      <c r="T52" s="166"/>
      <c r="U52" s="166"/>
      <c r="V52" s="166"/>
      <c r="W52" s="166"/>
      <c r="X52" s="25"/>
      <c r="Y52" s="34"/>
      <c r="Z52" s="25"/>
      <c r="AA52" s="34"/>
      <c r="AB52" s="25"/>
      <c r="AC52" s="34"/>
      <c r="AD52" s="25"/>
      <c r="AE52" s="34"/>
      <c r="AF52" s="25"/>
      <c r="AG52" s="34"/>
      <c r="AH52" s="25"/>
      <c r="AI52" s="34"/>
    </row>
    <row r="53" spans="2:35" ht="9" customHeight="1">
      <c r="B53" s="67">
        <f t="shared" si="10"/>
        <v>44</v>
      </c>
      <c r="C53" s="64">
        <f t="shared" si="12"/>
        <v>0.6946583704589973</v>
      </c>
      <c r="D53" s="33">
        <f t="shared" si="17"/>
        <v>0.15822872677940183</v>
      </c>
      <c r="E53" s="64">
        <f t="shared" si="13"/>
        <v>0.7193398003386512</v>
      </c>
      <c r="F53" s="33">
        <f t="shared" si="14"/>
        <v>0.14306590996299426</v>
      </c>
      <c r="G53" s="64">
        <f t="shared" si="15"/>
        <v>0.9656887748070739</v>
      </c>
      <c r="H53" s="33">
        <f t="shared" si="18"/>
        <v>0.015162816816407562</v>
      </c>
      <c r="I53" s="64">
        <f t="shared" si="19"/>
        <v>1.0355303137905696</v>
      </c>
      <c r="J53" s="33">
        <f t="shared" si="20"/>
        <v>0.015162816816407547</v>
      </c>
      <c r="K53" s="67">
        <f t="shared" si="11"/>
        <v>46</v>
      </c>
      <c r="L53" s="122"/>
      <c r="M53" s="166"/>
      <c r="N53" s="166"/>
      <c r="O53" s="166"/>
      <c r="P53" s="24"/>
      <c r="Q53" s="18"/>
      <c r="R53" s="24"/>
      <c r="S53" s="166"/>
      <c r="T53" s="166"/>
      <c r="U53" s="166"/>
      <c r="V53" s="166"/>
      <c r="W53" s="166"/>
      <c r="X53" s="24"/>
      <c r="Y53" s="18"/>
      <c r="Z53" s="24"/>
      <c r="AA53" s="18"/>
      <c r="AB53" s="24"/>
      <c r="AC53" s="18"/>
      <c r="AD53" s="24"/>
      <c r="AE53" s="18"/>
      <c r="AF53" s="24"/>
      <c r="AG53" s="18"/>
      <c r="AH53" s="24"/>
      <c r="AI53" s="18"/>
    </row>
    <row r="54" spans="2:15" ht="9" customHeight="1" thickBot="1">
      <c r="B54" s="67">
        <f t="shared" si="10"/>
        <v>45</v>
      </c>
      <c r="C54" s="64">
        <f t="shared" si="12"/>
        <v>0.7071067811865475</v>
      </c>
      <c r="D54" s="33">
        <f t="shared" si="17"/>
        <v>0.15051499783199063</v>
      </c>
      <c r="E54" s="64">
        <f t="shared" si="13"/>
        <v>0.7071067811865476</v>
      </c>
      <c r="F54" s="33">
        <f t="shared" si="14"/>
        <v>0.15051499783199057</v>
      </c>
      <c r="G54" s="64">
        <f t="shared" si="15"/>
        <v>0.9999999999999999</v>
      </c>
      <c r="H54" s="33">
        <f t="shared" si="18"/>
        <v>4.821637332766436E-17</v>
      </c>
      <c r="I54" s="64">
        <f t="shared" si="19"/>
        <v>1</v>
      </c>
      <c r="J54" s="33">
        <f t="shared" si="20"/>
        <v>0</v>
      </c>
      <c r="K54" s="67">
        <f t="shared" si="11"/>
        <v>45</v>
      </c>
      <c r="L54" s="122"/>
      <c r="M54" s="166"/>
      <c r="N54" s="166"/>
      <c r="O54" s="166"/>
    </row>
    <row r="55" spans="2:15" ht="12.75" customHeight="1" thickBot="1">
      <c r="B55" s="77" t="s">
        <v>21</v>
      </c>
      <c r="C55" s="78" t="s">
        <v>3</v>
      </c>
      <c r="D55" s="78" t="s">
        <v>8</v>
      </c>
      <c r="E55" s="78" t="s">
        <v>2</v>
      </c>
      <c r="F55" s="78" t="s">
        <v>7</v>
      </c>
      <c r="G55" s="78" t="s">
        <v>5</v>
      </c>
      <c r="H55" s="78" t="s">
        <v>10</v>
      </c>
      <c r="I55" s="78" t="s">
        <v>4</v>
      </c>
      <c r="J55" s="78" t="s">
        <v>9</v>
      </c>
      <c r="K55" s="79" t="s">
        <v>21</v>
      </c>
      <c r="L55" s="118"/>
      <c r="M55" s="166"/>
      <c r="N55" s="166"/>
      <c r="O55" s="166"/>
    </row>
    <row r="56" spans="2:15" ht="12.75">
      <c r="B56" s="150" t="s">
        <v>72</v>
      </c>
      <c r="C56" s="151"/>
      <c r="D56" s="151"/>
      <c r="E56" s="151"/>
      <c r="F56" s="151"/>
      <c r="G56" s="151"/>
      <c r="H56" s="151"/>
      <c r="I56" s="151"/>
      <c r="J56" s="151"/>
      <c r="K56" s="151"/>
      <c r="L56" s="123"/>
      <c r="M56" s="166"/>
      <c r="N56" s="166"/>
      <c r="O56" s="166"/>
    </row>
    <row r="57" spans="2:15" ht="12.75">
      <c r="B57" s="152"/>
      <c r="C57" s="152"/>
      <c r="D57" s="152"/>
      <c r="E57" s="152"/>
      <c r="F57" s="152"/>
      <c r="G57" s="152"/>
      <c r="H57" s="152"/>
      <c r="I57" s="152"/>
      <c r="J57" s="152"/>
      <c r="K57" s="152"/>
      <c r="L57" s="100"/>
      <c r="M57" s="166"/>
      <c r="N57" s="166"/>
      <c r="O57" s="166"/>
    </row>
    <row r="58" spans="2:15" ht="12.75">
      <c r="B58" s="152"/>
      <c r="C58" s="152"/>
      <c r="D58" s="152"/>
      <c r="E58" s="152"/>
      <c r="F58" s="152"/>
      <c r="G58" s="152"/>
      <c r="H58" s="152"/>
      <c r="I58" s="152"/>
      <c r="J58" s="152"/>
      <c r="K58" s="152"/>
      <c r="L58" s="100"/>
      <c r="M58" s="166"/>
      <c r="N58" s="166"/>
      <c r="O58" s="166"/>
    </row>
    <row r="59" spans="2:15" ht="12.75">
      <c r="B59" s="152"/>
      <c r="C59" s="152"/>
      <c r="D59" s="152"/>
      <c r="E59" s="152"/>
      <c r="F59" s="152"/>
      <c r="G59" s="152"/>
      <c r="H59" s="152"/>
      <c r="I59" s="152"/>
      <c r="J59" s="152"/>
      <c r="K59" s="152"/>
      <c r="L59" s="100"/>
      <c r="M59" s="166"/>
      <c r="N59" s="166"/>
      <c r="O59" s="166"/>
    </row>
    <row r="60" spans="2:15" ht="12.75">
      <c r="B60" s="75"/>
      <c r="C60" s="75"/>
      <c r="D60" s="75"/>
      <c r="E60" s="75"/>
      <c r="F60" s="75"/>
      <c r="G60" s="75"/>
      <c r="H60" s="75"/>
      <c r="I60" s="75"/>
      <c r="J60" s="75"/>
      <c r="K60" s="75"/>
      <c r="L60" s="75"/>
      <c r="M60" s="116"/>
      <c r="N60" s="144"/>
      <c r="O60" s="144"/>
    </row>
    <row r="61" spans="2:15" ht="12.75">
      <c r="B61" s="75"/>
      <c r="C61" s="75"/>
      <c r="D61" s="75"/>
      <c r="E61" s="75"/>
      <c r="F61" s="75"/>
      <c r="G61" s="75"/>
      <c r="H61" s="75"/>
      <c r="I61" s="75"/>
      <c r="J61" s="75"/>
      <c r="K61" s="75"/>
      <c r="L61" s="75"/>
      <c r="M61" s="116"/>
      <c r="N61" s="144"/>
      <c r="O61" s="144"/>
    </row>
    <row r="62" spans="2:15" ht="12.75">
      <c r="B62" s="75"/>
      <c r="C62" s="75"/>
      <c r="D62" s="75"/>
      <c r="E62" s="75"/>
      <c r="F62" s="75"/>
      <c r="G62" s="75"/>
      <c r="H62" s="75"/>
      <c r="I62" s="75"/>
      <c r="J62" s="75"/>
      <c r="K62" s="75"/>
      <c r="L62" s="75"/>
      <c r="M62" s="75"/>
      <c r="N62" s="75"/>
      <c r="O62" s="128"/>
    </row>
    <row r="63" spans="2:15" ht="12.75">
      <c r="B63" s="75"/>
      <c r="C63" s="75"/>
      <c r="D63" s="75"/>
      <c r="E63" s="75"/>
      <c r="F63" s="75"/>
      <c r="G63" s="75"/>
      <c r="H63" s="75"/>
      <c r="I63" s="75"/>
      <c r="J63" s="75"/>
      <c r="K63" s="75"/>
      <c r="L63" s="75"/>
      <c r="M63" s="75"/>
      <c r="N63" s="75"/>
      <c r="O63" s="128"/>
    </row>
    <row r="64" spans="2:15" ht="12.75">
      <c r="B64" s="75"/>
      <c r="C64" s="75"/>
      <c r="D64" s="75"/>
      <c r="E64" s="75"/>
      <c r="F64" s="75"/>
      <c r="G64" s="75"/>
      <c r="H64" s="75"/>
      <c r="I64" s="75"/>
      <c r="J64" s="75"/>
      <c r="K64" s="75"/>
      <c r="L64" s="75"/>
      <c r="M64" s="75"/>
      <c r="N64" s="75"/>
      <c r="O64" s="128"/>
    </row>
    <row r="65" spans="2:15" ht="12.75">
      <c r="B65" s="75"/>
      <c r="C65" s="75"/>
      <c r="D65" s="75"/>
      <c r="E65" s="75"/>
      <c r="F65" s="75"/>
      <c r="G65" s="75"/>
      <c r="H65" s="75"/>
      <c r="I65" s="75"/>
      <c r="J65" s="75"/>
      <c r="K65" s="75"/>
      <c r="L65" s="75"/>
      <c r="M65" s="75"/>
      <c r="N65" s="75"/>
      <c r="O65" s="128"/>
    </row>
    <row r="66" spans="2:15" ht="12.75">
      <c r="B66" s="75"/>
      <c r="C66" s="75"/>
      <c r="D66" s="75"/>
      <c r="E66" s="75"/>
      <c r="F66" s="75"/>
      <c r="G66" s="75"/>
      <c r="H66" s="75"/>
      <c r="I66" s="75"/>
      <c r="J66" s="75"/>
      <c r="K66" s="75"/>
      <c r="L66" s="75"/>
      <c r="M66" s="75"/>
      <c r="N66" s="75"/>
      <c r="O66" s="128"/>
    </row>
    <row r="67" spans="2:15" ht="13.5" thickBot="1">
      <c r="B67" s="75"/>
      <c r="C67" s="75"/>
      <c r="D67" s="75"/>
      <c r="E67" s="75"/>
      <c r="F67" s="75"/>
      <c r="G67" s="75"/>
      <c r="H67" s="75"/>
      <c r="I67" s="75"/>
      <c r="J67" s="75"/>
      <c r="K67" s="75"/>
      <c r="L67" s="75"/>
      <c r="M67" s="75"/>
      <c r="N67" s="75"/>
      <c r="O67" s="128"/>
    </row>
    <row r="68" spans="16:35" ht="12.75" customHeight="1" thickBot="1">
      <c r="P68" s="80" t="s">
        <v>13</v>
      </c>
      <c r="Q68" s="81" t="s">
        <v>14</v>
      </c>
      <c r="R68" s="82" t="s">
        <v>13</v>
      </c>
      <c r="S68" s="81" t="s">
        <v>14</v>
      </c>
      <c r="T68" s="82" t="s">
        <v>13</v>
      </c>
      <c r="U68" s="81" t="s">
        <v>14</v>
      </c>
      <c r="V68" s="82" t="s">
        <v>13</v>
      </c>
      <c r="W68" s="81" t="s">
        <v>14</v>
      </c>
      <c r="X68" s="82" t="s">
        <v>13</v>
      </c>
      <c r="Y68" s="81" t="s">
        <v>14</v>
      </c>
      <c r="Z68" s="82" t="s">
        <v>13</v>
      </c>
      <c r="AA68" s="81" t="s">
        <v>14</v>
      </c>
      <c r="AB68" s="82" t="s">
        <v>13</v>
      </c>
      <c r="AC68" s="81" t="s">
        <v>14</v>
      </c>
      <c r="AD68" s="82" t="s">
        <v>13</v>
      </c>
      <c r="AE68" s="81" t="s">
        <v>14</v>
      </c>
      <c r="AF68" s="82" t="s">
        <v>13</v>
      </c>
      <c r="AG68" s="81" t="s">
        <v>14</v>
      </c>
      <c r="AH68" s="82" t="s">
        <v>13</v>
      </c>
      <c r="AI68" s="83" t="s">
        <v>14</v>
      </c>
    </row>
    <row r="69" spans="16:35" ht="9.75" customHeight="1">
      <c r="P69" s="23">
        <v>1</v>
      </c>
      <c r="Q69" s="33">
        <f aca="true" t="shared" si="21" ref="Q69:Q100">LOG(P69)</f>
        <v>0</v>
      </c>
      <c r="R69" s="25">
        <v>1.5</v>
      </c>
      <c r="S69" s="33">
        <f aca="true" t="shared" si="22" ref="S69:S100">LOG(R69)</f>
        <v>0.17609125905568124</v>
      </c>
      <c r="T69" s="25">
        <f>R119</f>
        <v>2.0000000000000004</v>
      </c>
      <c r="U69" s="33">
        <f aca="true" t="shared" si="23" ref="U69:U100">LOG(T69)</f>
        <v>0.3010299956639813</v>
      </c>
      <c r="V69" s="98">
        <f>T119</f>
        <v>3.0000000000000013</v>
      </c>
      <c r="W69" s="99">
        <f aca="true" t="shared" si="24" ref="W69:W100">LOG(V69)</f>
        <v>0.47712125471966266</v>
      </c>
      <c r="X69" s="25">
        <f>V119</f>
        <v>4.000000000000002</v>
      </c>
      <c r="Y69" s="33">
        <f aca="true" t="shared" si="25" ref="Y69:Y100">LOG(X69)</f>
        <v>0.6020599913279626</v>
      </c>
      <c r="Z69" s="25">
        <f>X119</f>
        <v>4.9999999999999805</v>
      </c>
      <c r="AA69" s="33">
        <f aca="true" t="shared" si="26" ref="AA69:AA100">LOG(Z69)</f>
        <v>0.6989700043360171</v>
      </c>
      <c r="AB69" s="98">
        <f>Z119</f>
        <v>5.999999999999959</v>
      </c>
      <c r="AC69" s="99">
        <f aca="true" t="shared" si="27" ref="AC69:AC100">LOG(AB69)</f>
        <v>0.7781512503836406</v>
      </c>
      <c r="AD69" s="25">
        <f>AB119</f>
        <v>6.999999999999938</v>
      </c>
      <c r="AE69" s="33">
        <f aca="true" t="shared" si="28" ref="AE69:AE100">LOG(AD69)</f>
        <v>0.8450980400142529</v>
      </c>
      <c r="AF69" s="25">
        <f>AD119</f>
        <v>7.9999999999999165</v>
      </c>
      <c r="AG69" s="33">
        <f aca="true" t="shared" si="29" ref="AG69:AG100">LOG(AF69)</f>
        <v>0.9030899869919391</v>
      </c>
      <c r="AH69" s="25">
        <f>AF119</f>
        <v>8.999999999999895</v>
      </c>
      <c r="AI69" s="33">
        <f aca="true" t="shared" si="30" ref="AI69:AI100">LOG(AH69)</f>
        <v>0.9542425094393198</v>
      </c>
    </row>
    <row r="70" spans="16:35" ht="9.75" customHeight="1">
      <c r="P70" s="23">
        <f aca="true" t="shared" si="31" ref="P70:P101">P69+0.01</f>
        <v>1.01</v>
      </c>
      <c r="Q70" s="34">
        <f t="shared" si="21"/>
        <v>0.004321373782642578</v>
      </c>
      <c r="R70" s="23">
        <f aca="true" t="shared" si="32" ref="R70:R101">R69+0.01</f>
        <v>1.51</v>
      </c>
      <c r="S70" s="34">
        <f t="shared" si="22"/>
        <v>0.17897694729316943</v>
      </c>
      <c r="T70" s="89">
        <f aca="true" t="shared" si="33" ref="T70:T101">T69+0.02</f>
        <v>2.0200000000000005</v>
      </c>
      <c r="U70" s="90">
        <f t="shared" si="23"/>
        <v>0.3053513694466239</v>
      </c>
      <c r="V70" s="23">
        <f aca="true" t="shared" si="34" ref="V70:V101">V69+0.02</f>
        <v>3.0200000000000014</v>
      </c>
      <c r="W70" s="34">
        <f t="shared" si="24"/>
        <v>0.48000694295715085</v>
      </c>
      <c r="X70" s="23">
        <f aca="true" t="shared" si="35" ref="X70:X101">X69+0.02</f>
        <v>4.020000000000001</v>
      </c>
      <c r="Y70" s="34">
        <f t="shared" si="25"/>
        <v>0.6042260530844702</v>
      </c>
      <c r="Z70" s="23">
        <f aca="true" t="shared" si="36" ref="Z70:Z101">Z69+0.02</f>
        <v>5.01999999999998</v>
      </c>
      <c r="AA70" s="34">
        <f t="shared" si="26"/>
        <v>0.7007037171450176</v>
      </c>
      <c r="AB70" s="23">
        <f aca="true" t="shared" si="37" ref="AB70:AB101">AB69+0.02</f>
        <v>6.019999999999959</v>
      </c>
      <c r="AC70" s="34">
        <f t="shared" si="27"/>
        <v>0.7795964912578216</v>
      </c>
      <c r="AD70" s="23">
        <f aca="true" t="shared" si="38" ref="AD70:AD101">AD69+0.02</f>
        <v>7.019999999999937</v>
      </c>
      <c r="AE70" s="34">
        <f t="shared" si="28"/>
        <v>0.8463371121298014</v>
      </c>
      <c r="AF70" s="23">
        <f aca="true" t="shared" si="39" ref="AF70:AF101">AF69+0.02</f>
        <v>8.019999999999916</v>
      </c>
      <c r="AG70" s="34">
        <f t="shared" si="29"/>
        <v>0.904174368284159</v>
      </c>
      <c r="AH70" s="23">
        <f aca="true" t="shared" si="40" ref="AH70:AH101">AH69+0.02</f>
        <v>9.019999999999895</v>
      </c>
      <c r="AI70" s="33">
        <f t="shared" si="30"/>
        <v>0.9552065375419366</v>
      </c>
    </row>
    <row r="71" spans="16:35" ht="9.75" customHeight="1">
      <c r="P71" s="89">
        <f t="shared" si="31"/>
        <v>1.02</v>
      </c>
      <c r="Q71" s="90">
        <f t="shared" si="21"/>
        <v>0.00860017176191757</v>
      </c>
      <c r="R71" s="89">
        <f t="shared" si="32"/>
        <v>1.52</v>
      </c>
      <c r="S71" s="90">
        <f t="shared" si="22"/>
        <v>0.18184358794477254</v>
      </c>
      <c r="T71" s="23">
        <f t="shared" si="33"/>
        <v>2.0400000000000005</v>
      </c>
      <c r="U71" s="34">
        <f t="shared" si="23"/>
        <v>0.3096301674258989</v>
      </c>
      <c r="V71" s="23">
        <f t="shared" si="34"/>
        <v>3.0400000000000014</v>
      </c>
      <c r="W71" s="34">
        <f t="shared" si="24"/>
        <v>0.48287358360875393</v>
      </c>
      <c r="X71" s="23">
        <f t="shared" si="35"/>
        <v>4.040000000000001</v>
      </c>
      <c r="Y71" s="34">
        <f t="shared" si="25"/>
        <v>0.606381365110605</v>
      </c>
      <c r="Z71" s="23">
        <f t="shared" si="36"/>
        <v>5.03999999999998</v>
      </c>
      <c r="AA71" s="34">
        <f t="shared" si="26"/>
        <v>0.7024305364455236</v>
      </c>
      <c r="AB71" s="23">
        <f t="shared" si="37"/>
        <v>6.039999999999958</v>
      </c>
      <c r="AC71" s="34">
        <f t="shared" si="27"/>
        <v>0.7810369386211288</v>
      </c>
      <c r="AD71" s="23">
        <f t="shared" si="38"/>
        <v>7.039999999999937</v>
      </c>
      <c r="AE71" s="34">
        <f t="shared" si="28"/>
        <v>0.8475726591421083</v>
      </c>
      <c r="AF71" s="23">
        <f t="shared" si="39"/>
        <v>8.039999999999916</v>
      </c>
      <c r="AG71" s="34">
        <f t="shared" si="29"/>
        <v>0.9052560487484467</v>
      </c>
      <c r="AH71" s="23">
        <f t="shared" si="40"/>
        <v>9.039999999999894</v>
      </c>
      <c r="AI71" s="33">
        <f t="shared" si="30"/>
        <v>0.9561684304753583</v>
      </c>
    </row>
    <row r="72" spans="16:35" ht="9.75" customHeight="1">
      <c r="P72" s="94">
        <f t="shared" si="31"/>
        <v>1.03</v>
      </c>
      <c r="Q72" s="95">
        <f t="shared" si="21"/>
        <v>0.012837224705172217</v>
      </c>
      <c r="R72" s="23">
        <f t="shared" si="32"/>
        <v>1.53</v>
      </c>
      <c r="S72" s="34">
        <f t="shared" si="22"/>
        <v>0.1846914308175988</v>
      </c>
      <c r="T72" s="23">
        <f t="shared" si="33"/>
        <v>2.0600000000000005</v>
      </c>
      <c r="U72" s="34">
        <f t="shared" si="23"/>
        <v>0.3138672203691535</v>
      </c>
      <c r="V72" s="23">
        <f t="shared" si="34"/>
        <v>3.0600000000000014</v>
      </c>
      <c r="W72" s="34">
        <f t="shared" si="24"/>
        <v>0.4857214264815802</v>
      </c>
      <c r="X72" s="23">
        <f t="shared" si="35"/>
        <v>4.0600000000000005</v>
      </c>
      <c r="Y72" s="34">
        <f t="shared" si="25"/>
        <v>0.6085260335771941</v>
      </c>
      <c r="Z72" s="23">
        <f t="shared" si="36"/>
        <v>5.059999999999979</v>
      </c>
      <c r="AA72" s="34">
        <f t="shared" si="26"/>
        <v>0.7041505168397973</v>
      </c>
      <c r="AB72" s="23">
        <f t="shared" si="37"/>
        <v>6.059999999999958</v>
      </c>
      <c r="AC72" s="34">
        <f t="shared" si="27"/>
        <v>0.7824726241662832</v>
      </c>
      <c r="AD72" s="23">
        <f t="shared" si="38"/>
        <v>7.0599999999999365</v>
      </c>
      <c r="AE72" s="34">
        <f t="shared" si="28"/>
        <v>0.8488047010517998</v>
      </c>
      <c r="AF72" s="23">
        <f t="shared" si="39"/>
        <v>8.059999999999915</v>
      </c>
      <c r="AG72" s="34">
        <f t="shared" si="29"/>
        <v>0.9063350418050861</v>
      </c>
      <c r="AH72" s="23">
        <f t="shared" si="40"/>
        <v>9.059999999999894</v>
      </c>
      <c r="AI72" s="33">
        <f t="shared" si="30"/>
        <v>0.957128197676808</v>
      </c>
    </row>
    <row r="73" spans="16:35" ht="9.75" customHeight="1">
      <c r="P73" s="94">
        <f t="shared" si="31"/>
        <v>1.04</v>
      </c>
      <c r="Q73" s="95">
        <f t="shared" si="21"/>
        <v>0.01703333929878037</v>
      </c>
      <c r="R73" s="23">
        <f t="shared" si="32"/>
        <v>1.54</v>
      </c>
      <c r="S73" s="34">
        <f t="shared" si="22"/>
        <v>0.18752072083646307</v>
      </c>
      <c r="T73" s="23">
        <f t="shared" si="33"/>
        <v>2.0800000000000005</v>
      </c>
      <c r="U73" s="34">
        <f t="shared" si="23"/>
        <v>0.3180633349627617</v>
      </c>
      <c r="V73" s="23">
        <f t="shared" si="34"/>
        <v>3.0800000000000014</v>
      </c>
      <c r="W73" s="34">
        <f t="shared" si="24"/>
        <v>0.48855071650044446</v>
      </c>
      <c r="X73" s="23">
        <f t="shared" si="35"/>
        <v>4.08</v>
      </c>
      <c r="Y73" s="34">
        <f t="shared" si="25"/>
        <v>0.6106601630898799</v>
      </c>
      <c r="Z73" s="23">
        <f t="shared" si="36"/>
        <v>5.079999999999979</v>
      </c>
      <c r="AA73" s="34">
        <f t="shared" si="26"/>
        <v>0.7058637122839174</v>
      </c>
      <c r="AB73" s="23">
        <f t="shared" si="37"/>
        <v>6.079999999999957</v>
      </c>
      <c r="AC73" s="34">
        <f t="shared" si="27"/>
        <v>0.7839035792727319</v>
      </c>
      <c r="AD73" s="23">
        <f t="shared" si="38"/>
        <v>7.079999999999936</v>
      </c>
      <c r="AE73" s="34">
        <f t="shared" si="28"/>
        <v>0.8500332576897651</v>
      </c>
      <c r="AF73" s="23">
        <f t="shared" si="39"/>
        <v>8.079999999999915</v>
      </c>
      <c r="AG73" s="34">
        <f t="shared" si="29"/>
        <v>0.9074113607745816</v>
      </c>
      <c r="AH73" s="23">
        <f t="shared" si="40"/>
        <v>9.079999999999893</v>
      </c>
      <c r="AI73" s="33">
        <f t="shared" si="30"/>
        <v>0.95808584852108</v>
      </c>
    </row>
    <row r="74" spans="16:35" ht="9.75" customHeight="1">
      <c r="P74" s="91">
        <f t="shared" si="31"/>
        <v>1.05</v>
      </c>
      <c r="Q74" s="92">
        <f t="shared" si="21"/>
        <v>0.021189299069938092</v>
      </c>
      <c r="R74" s="26">
        <f t="shared" si="32"/>
        <v>1.55</v>
      </c>
      <c r="S74" s="35">
        <f t="shared" si="22"/>
        <v>0.1903316981702915</v>
      </c>
      <c r="T74" s="26">
        <f t="shared" si="33"/>
        <v>2.1000000000000005</v>
      </c>
      <c r="U74" s="35">
        <f t="shared" si="23"/>
        <v>0.32221929473391936</v>
      </c>
      <c r="V74" s="26">
        <f t="shared" si="34"/>
        <v>3.1000000000000014</v>
      </c>
      <c r="W74" s="35">
        <f t="shared" si="24"/>
        <v>0.49136169383427286</v>
      </c>
      <c r="X74" s="26">
        <f t="shared" si="35"/>
        <v>4.1</v>
      </c>
      <c r="Y74" s="35">
        <f t="shared" si="25"/>
        <v>0.6127838567197355</v>
      </c>
      <c r="Z74" s="91">
        <f t="shared" si="36"/>
        <v>5.099999999999978</v>
      </c>
      <c r="AA74" s="92">
        <f t="shared" si="26"/>
        <v>0.7075701760979345</v>
      </c>
      <c r="AB74" s="26">
        <f t="shared" si="37"/>
        <v>6.099999999999957</v>
      </c>
      <c r="AC74" s="35">
        <f t="shared" si="27"/>
        <v>0.7853298350107639</v>
      </c>
      <c r="AD74" s="26">
        <f t="shared" si="38"/>
        <v>7.099999999999936</v>
      </c>
      <c r="AE74" s="35">
        <f t="shared" si="28"/>
        <v>0.8512583487190714</v>
      </c>
      <c r="AF74" s="26">
        <f t="shared" si="39"/>
        <v>8.099999999999914</v>
      </c>
      <c r="AG74" s="35">
        <f t="shared" si="29"/>
        <v>0.9084850188786452</v>
      </c>
      <c r="AH74" s="26">
        <f t="shared" si="40"/>
        <v>9.099999999999893</v>
      </c>
      <c r="AI74" s="36">
        <f t="shared" si="30"/>
        <v>0.9590413923210885</v>
      </c>
    </row>
    <row r="75" spans="16:35" ht="9.75" customHeight="1">
      <c r="P75" s="94">
        <f t="shared" si="31"/>
        <v>1.06</v>
      </c>
      <c r="Q75" s="95">
        <f t="shared" si="21"/>
        <v>0.02530586526477026</v>
      </c>
      <c r="R75" s="23">
        <f t="shared" si="32"/>
        <v>1.56</v>
      </c>
      <c r="S75" s="34">
        <f t="shared" si="22"/>
        <v>0.1931245983544616</v>
      </c>
      <c r="T75" s="89">
        <f t="shared" si="33"/>
        <v>2.1200000000000006</v>
      </c>
      <c r="U75" s="90">
        <f t="shared" si="23"/>
        <v>0.32633586092875155</v>
      </c>
      <c r="V75" s="23">
        <f t="shared" si="34"/>
        <v>3.1200000000000014</v>
      </c>
      <c r="W75" s="34">
        <f t="shared" si="24"/>
        <v>0.49415459401844297</v>
      </c>
      <c r="X75" s="23">
        <f t="shared" si="35"/>
        <v>4.119999999999999</v>
      </c>
      <c r="Y75" s="34">
        <f t="shared" si="25"/>
        <v>0.6148972160331345</v>
      </c>
      <c r="Z75" s="23">
        <f t="shared" si="36"/>
        <v>5.119999999999978</v>
      </c>
      <c r="AA75" s="34">
        <f t="shared" si="26"/>
        <v>0.7092699609758288</v>
      </c>
      <c r="AB75" s="23">
        <f t="shared" si="37"/>
        <v>6.119999999999957</v>
      </c>
      <c r="AC75" s="34">
        <f t="shared" si="27"/>
        <v>0.7867514221455582</v>
      </c>
      <c r="AD75" s="23">
        <f t="shared" si="38"/>
        <v>7.119999999999935</v>
      </c>
      <c r="AE75" s="34">
        <f t="shared" si="28"/>
        <v>0.8524799936368525</v>
      </c>
      <c r="AF75" s="23">
        <f t="shared" si="39"/>
        <v>8.119999999999914</v>
      </c>
      <c r="AG75" s="34">
        <f t="shared" si="29"/>
        <v>0.9095560292411707</v>
      </c>
      <c r="AH75" s="23">
        <f t="shared" si="40"/>
        <v>9.119999999999893</v>
      </c>
      <c r="AI75" s="33">
        <f t="shared" si="30"/>
        <v>0.959994838328411</v>
      </c>
    </row>
    <row r="76" spans="16:35" ht="9.75" customHeight="1">
      <c r="P76" s="89">
        <f t="shared" si="31"/>
        <v>1.07</v>
      </c>
      <c r="Q76" s="90">
        <f t="shared" si="21"/>
        <v>0.029383777685209667</v>
      </c>
      <c r="R76" s="23">
        <f t="shared" si="32"/>
        <v>1.57</v>
      </c>
      <c r="S76" s="34">
        <f t="shared" si="22"/>
        <v>0.19589965240923377</v>
      </c>
      <c r="T76" s="23">
        <f t="shared" si="33"/>
        <v>2.1400000000000006</v>
      </c>
      <c r="U76" s="34">
        <f t="shared" si="23"/>
        <v>0.330413773349191</v>
      </c>
      <c r="V76" s="23">
        <f t="shared" si="34"/>
        <v>3.1400000000000015</v>
      </c>
      <c r="W76" s="34">
        <f t="shared" si="24"/>
        <v>0.49692964807321516</v>
      </c>
      <c r="X76" s="89">
        <f t="shared" si="35"/>
        <v>4.139999999999999</v>
      </c>
      <c r="Y76" s="90">
        <f t="shared" si="25"/>
        <v>0.6170003411208989</v>
      </c>
      <c r="Z76" s="23">
        <f t="shared" si="36"/>
        <v>5.1399999999999775</v>
      </c>
      <c r="AA76" s="34">
        <f t="shared" si="26"/>
        <v>0.7109631189952739</v>
      </c>
      <c r="AB76" s="23">
        <f t="shared" si="37"/>
        <v>6.139999999999956</v>
      </c>
      <c r="AC76" s="34">
        <f t="shared" si="27"/>
        <v>0.7881683711411646</v>
      </c>
      <c r="AD76" s="23">
        <f t="shared" si="38"/>
        <v>7.139999999999935</v>
      </c>
      <c r="AE76" s="34">
        <f t="shared" si="28"/>
        <v>0.8536982117761704</v>
      </c>
      <c r="AF76" s="23">
        <f t="shared" si="39"/>
        <v>8.139999999999914</v>
      </c>
      <c r="AG76" s="34">
        <f t="shared" si="29"/>
        <v>0.9106244048891966</v>
      </c>
      <c r="AH76" s="23">
        <f t="shared" si="40"/>
        <v>9.139999999999892</v>
      </c>
      <c r="AI76" s="33">
        <f t="shared" si="30"/>
        <v>0.9609461957338263</v>
      </c>
    </row>
    <row r="77" spans="16:35" ht="9.75" customHeight="1">
      <c r="P77" s="94">
        <f t="shared" si="31"/>
        <v>1.08</v>
      </c>
      <c r="Q77" s="95">
        <f t="shared" si="21"/>
        <v>0.03342375548694973</v>
      </c>
      <c r="R77" s="89">
        <f t="shared" si="32"/>
        <v>1.58</v>
      </c>
      <c r="S77" s="90">
        <f t="shared" si="22"/>
        <v>0.19865708695442263</v>
      </c>
      <c r="T77" s="23">
        <f t="shared" si="33"/>
        <v>2.1600000000000006</v>
      </c>
      <c r="U77" s="34">
        <f t="shared" si="23"/>
        <v>0.334453751150931</v>
      </c>
      <c r="V77" s="23">
        <f t="shared" si="34"/>
        <v>3.1600000000000015</v>
      </c>
      <c r="W77" s="34">
        <f t="shared" si="24"/>
        <v>0.499687082618404</v>
      </c>
      <c r="X77" s="23">
        <f t="shared" si="35"/>
        <v>4.159999999999998</v>
      </c>
      <c r="Y77" s="34">
        <f t="shared" si="25"/>
        <v>0.6190933306267425</v>
      </c>
      <c r="Z77" s="23">
        <f t="shared" si="36"/>
        <v>5.159999999999977</v>
      </c>
      <c r="AA77" s="34">
        <f t="shared" si="26"/>
        <v>0.7126497016272094</v>
      </c>
      <c r="AB77" s="23">
        <f t="shared" si="37"/>
        <v>6.159999999999956</v>
      </c>
      <c r="AC77" s="34">
        <f t="shared" si="27"/>
        <v>0.7895807121644224</v>
      </c>
      <c r="AD77" s="23">
        <f t="shared" si="38"/>
        <v>7.159999999999934</v>
      </c>
      <c r="AE77" s="34">
        <f t="shared" si="28"/>
        <v>0.8549130223078516</v>
      </c>
      <c r="AF77" s="23">
        <f t="shared" si="39"/>
        <v>8.159999999999913</v>
      </c>
      <c r="AG77" s="34">
        <f t="shared" si="29"/>
        <v>0.9116901587538565</v>
      </c>
      <c r="AH77" s="89">
        <f t="shared" si="40"/>
        <v>9.159999999999892</v>
      </c>
      <c r="AI77" s="99">
        <f t="shared" si="30"/>
        <v>0.9618954736678452</v>
      </c>
    </row>
    <row r="78" spans="16:35" ht="9.75" customHeight="1">
      <c r="P78" s="94">
        <f t="shared" si="31"/>
        <v>1.09</v>
      </c>
      <c r="Q78" s="95">
        <f t="shared" si="21"/>
        <v>0.037426497940623665</v>
      </c>
      <c r="R78" s="23">
        <f t="shared" si="32"/>
        <v>1.59</v>
      </c>
      <c r="S78" s="34">
        <f t="shared" si="22"/>
        <v>0.2013971243204515</v>
      </c>
      <c r="T78" s="23">
        <f t="shared" si="33"/>
        <v>2.1800000000000006</v>
      </c>
      <c r="U78" s="34">
        <f t="shared" si="23"/>
        <v>0.33845649360460495</v>
      </c>
      <c r="V78" s="23">
        <f t="shared" si="34"/>
        <v>3.1800000000000015</v>
      </c>
      <c r="W78" s="34">
        <f t="shared" si="24"/>
        <v>0.5024271199844329</v>
      </c>
      <c r="X78" s="23">
        <f t="shared" si="35"/>
        <v>4.179999999999998</v>
      </c>
      <c r="Y78" s="34">
        <f t="shared" si="25"/>
        <v>0.621176281775035</v>
      </c>
      <c r="Z78" s="23">
        <f t="shared" si="36"/>
        <v>5.179999999999977</v>
      </c>
      <c r="AA78" s="34">
        <f t="shared" si="26"/>
        <v>0.714329759745231</v>
      </c>
      <c r="AB78" s="23">
        <f t="shared" si="37"/>
        <v>6.179999999999955</v>
      </c>
      <c r="AC78" s="34">
        <f t="shared" si="27"/>
        <v>0.7909884750888126</v>
      </c>
      <c r="AD78" s="23">
        <f t="shared" si="38"/>
        <v>7.179999999999934</v>
      </c>
      <c r="AE78" s="34">
        <f t="shared" si="28"/>
        <v>0.8561244442422964</v>
      </c>
      <c r="AF78" s="23">
        <f t="shared" si="39"/>
        <v>8.179999999999913</v>
      </c>
      <c r="AG78" s="34">
        <f t="shared" si="29"/>
        <v>0.9127533036713184</v>
      </c>
      <c r="AH78" s="23">
        <f t="shared" si="40"/>
        <v>9.179999999999891</v>
      </c>
      <c r="AI78" s="33">
        <f t="shared" si="30"/>
        <v>0.9628426812012373</v>
      </c>
    </row>
    <row r="79" spans="16:35" ht="9.75" customHeight="1">
      <c r="P79" s="89">
        <f t="shared" si="31"/>
        <v>1.1</v>
      </c>
      <c r="Q79" s="90">
        <f t="shared" si="21"/>
        <v>0.04139268515822508</v>
      </c>
      <c r="R79" s="23">
        <f t="shared" si="32"/>
        <v>1.6</v>
      </c>
      <c r="S79" s="34">
        <f t="shared" si="22"/>
        <v>0.2041199826559248</v>
      </c>
      <c r="T79" s="23">
        <f t="shared" si="33"/>
        <v>2.2000000000000006</v>
      </c>
      <c r="U79" s="34">
        <f t="shared" si="23"/>
        <v>0.34242268082220634</v>
      </c>
      <c r="V79" s="23">
        <f t="shared" si="34"/>
        <v>3.2000000000000015</v>
      </c>
      <c r="W79" s="34">
        <f t="shared" si="24"/>
        <v>0.5051499783199062</v>
      </c>
      <c r="X79" s="23">
        <f t="shared" si="35"/>
        <v>4.1999999999999975</v>
      </c>
      <c r="Y79" s="34">
        <f t="shared" si="25"/>
        <v>0.6232492903979002</v>
      </c>
      <c r="Z79" s="23">
        <f t="shared" si="36"/>
        <v>5.199999999999976</v>
      </c>
      <c r="AA79" s="34">
        <f t="shared" si="26"/>
        <v>0.7160033436347971</v>
      </c>
      <c r="AB79" s="23">
        <f t="shared" si="37"/>
        <v>6.199999999999955</v>
      </c>
      <c r="AC79" s="34">
        <f t="shared" si="27"/>
        <v>0.7923916894982507</v>
      </c>
      <c r="AD79" s="23">
        <f t="shared" si="38"/>
        <v>7.199999999999934</v>
      </c>
      <c r="AE79" s="34">
        <f t="shared" si="28"/>
        <v>0.8573324964312644</v>
      </c>
      <c r="AF79" s="23">
        <f t="shared" si="39"/>
        <v>8.199999999999912</v>
      </c>
      <c r="AG79" s="34">
        <f t="shared" si="29"/>
        <v>0.913813852383712</v>
      </c>
      <c r="AH79" s="23">
        <f t="shared" si="40"/>
        <v>9.199999999999891</v>
      </c>
      <c r="AI79" s="33">
        <f t="shared" si="30"/>
        <v>0.9637878273455501</v>
      </c>
    </row>
    <row r="80" spans="16:35" ht="9.75" customHeight="1">
      <c r="P80" s="94">
        <f t="shared" si="31"/>
        <v>1.11</v>
      </c>
      <c r="Q80" s="95">
        <f t="shared" si="21"/>
        <v>0.045322978786657475</v>
      </c>
      <c r="R80" s="23">
        <f t="shared" si="32"/>
        <v>1.61</v>
      </c>
      <c r="S80" s="34">
        <f t="shared" si="22"/>
        <v>0.20682587603184974</v>
      </c>
      <c r="T80" s="89">
        <f t="shared" si="33"/>
        <v>2.2200000000000006</v>
      </c>
      <c r="U80" s="90">
        <f t="shared" si="23"/>
        <v>0.34635297445063873</v>
      </c>
      <c r="V80" s="89">
        <f t="shared" si="34"/>
        <v>3.2200000000000015</v>
      </c>
      <c r="W80" s="90">
        <f t="shared" si="24"/>
        <v>0.5078558716958311</v>
      </c>
      <c r="X80" s="23">
        <f t="shared" si="35"/>
        <v>4.219999999999997</v>
      </c>
      <c r="Y80" s="34">
        <f t="shared" si="25"/>
        <v>0.6253124509616735</v>
      </c>
      <c r="Z80" s="23">
        <f t="shared" si="36"/>
        <v>5.219999999999976</v>
      </c>
      <c r="AA80" s="34">
        <f t="shared" si="26"/>
        <v>0.7176705030022601</v>
      </c>
      <c r="AB80" s="23">
        <f t="shared" si="37"/>
        <v>6.2199999999999545</v>
      </c>
      <c r="AC80" s="34">
        <f t="shared" si="27"/>
        <v>0.7937903846908155</v>
      </c>
      <c r="AD80" s="23">
        <f t="shared" si="38"/>
        <v>7.219999999999933</v>
      </c>
      <c r="AE80" s="34">
        <f t="shared" si="28"/>
        <v>0.8585371975696351</v>
      </c>
      <c r="AF80" s="23">
        <f t="shared" si="39"/>
        <v>8.219999999999912</v>
      </c>
      <c r="AG80" s="34">
        <f t="shared" si="29"/>
        <v>0.9148718175400458</v>
      </c>
      <c r="AH80" s="23">
        <f t="shared" si="40"/>
        <v>9.21999999999989</v>
      </c>
      <c r="AI80" s="33">
        <f t="shared" si="30"/>
        <v>0.9647309210536242</v>
      </c>
    </row>
    <row r="81" spans="16:35" ht="9.75" customHeight="1">
      <c r="P81" s="94">
        <f t="shared" si="31"/>
        <v>1.12</v>
      </c>
      <c r="Q81" s="95">
        <f t="shared" si="21"/>
        <v>0.04921802267018165</v>
      </c>
      <c r="R81" s="23">
        <f t="shared" si="32"/>
        <v>1.62</v>
      </c>
      <c r="S81" s="34">
        <f t="shared" si="22"/>
        <v>0.20951501454263097</v>
      </c>
      <c r="T81" s="23">
        <f t="shared" si="33"/>
        <v>2.2400000000000007</v>
      </c>
      <c r="U81" s="34">
        <f t="shared" si="23"/>
        <v>0.3502480183341629</v>
      </c>
      <c r="V81" s="23">
        <f t="shared" si="34"/>
        <v>3.2400000000000015</v>
      </c>
      <c r="W81" s="34">
        <f t="shared" si="24"/>
        <v>0.5105450102066124</v>
      </c>
      <c r="X81" s="89">
        <f t="shared" si="35"/>
        <v>4.239999999999997</v>
      </c>
      <c r="Y81" s="90">
        <f t="shared" si="25"/>
        <v>0.6273658565927323</v>
      </c>
      <c r="Z81" s="23">
        <f t="shared" si="36"/>
        <v>5.239999999999975</v>
      </c>
      <c r="AA81" s="34">
        <f t="shared" si="26"/>
        <v>0.7193312869837246</v>
      </c>
      <c r="AB81" s="23">
        <f t="shared" si="37"/>
        <v>6.239999999999954</v>
      </c>
      <c r="AC81" s="34">
        <f t="shared" si="27"/>
        <v>0.7951845896824208</v>
      </c>
      <c r="AD81" s="23">
        <f t="shared" si="38"/>
        <v>7.239999999999933</v>
      </c>
      <c r="AE81" s="34">
        <f t="shared" si="28"/>
        <v>0.8597385661971428</v>
      </c>
      <c r="AF81" s="23">
        <f t="shared" si="39"/>
        <v>8.239999999999911</v>
      </c>
      <c r="AG81" s="34">
        <f t="shared" si="29"/>
        <v>0.9159272116971111</v>
      </c>
      <c r="AH81" s="23">
        <f t="shared" si="40"/>
        <v>9.23999999999989</v>
      </c>
      <c r="AI81" s="33">
        <f t="shared" si="30"/>
        <v>0.9656719712201015</v>
      </c>
    </row>
    <row r="82" spans="16:35" ht="9.75" customHeight="1">
      <c r="P82" s="89">
        <f t="shared" si="31"/>
        <v>1.1300000000000001</v>
      </c>
      <c r="Q82" s="90">
        <f t="shared" si="21"/>
        <v>0.053078443483419765</v>
      </c>
      <c r="R82" s="23">
        <f t="shared" si="32"/>
        <v>1.6300000000000001</v>
      </c>
      <c r="S82" s="34">
        <f t="shared" si="22"/>
        <v>0.21218760440395784</v>
      </c>
      <c r="T82" s="23">
        <f t="shared" si="33"/>
        <v>2.2600000000000007</v>
      </c>
      <c r="U82" s="34">
        <f t="shared" si="23"/>
        <v>0.35410843914740103</v>
      </c>
      <c r="V82" s="23">
        <f t="shared" si="34"/>
        <v>3.2600000000000016</v>
      </c>
      <c r="W82" s="34">
        <f t="shared" si="24"/>
        <v>0.5132176000679393</v>
      </c>
      <c r="X82" s="23">
        <f t="shared" si="35"/>
        <v>4.259999999999996</v>
      </c>
      <c r="Y82" s="34">
        <f t="shared" si="25"/>
        <v>0.6294095991027185</v>
      </c>
      <c r="Z82" s="89">
        <f t="shared" si="36"/>
        <v>5.259999999999975</v>
      </c>
      <c r="AA82" s="90">
        <f t="shared" si="26"/>
        <v>0.720985744153737</v>
      </c>
      <c r="AB82" s="23">
        <f t="shared" si="37"/>
        <v>6.259999999999954</v>
      </c>
      <c r="AC82" s="34">
        <f t="shared" si="27"/>
        <v>0.7965743332104265</v>
      </c>
      <c r="AD82" s="23">
        <f t="shared" si="38"/>
        <v>7.259999999999932</v>
      </c>
      <c r="AE82" s="34">
        <f t="shared" si="28"/>
        <v>0.8609366207000897</v>
      </c>
      <c r="AF82" s="23">
        <f t="shared" si="39"/>
        <v>8.259999999999911</v>
      </c>
      <c r="AG82" s="34">
        <f t="shared" si="29"/>
        <v>0.9169800473203775</v>
      </c>
      <c r="AH82" s="23">
        <f t="shared" si="40"/>
        <v>9.25999999999989</v>
      </c>
      <c r="AI82" s="33">
        <f t="shared" si="30"/>
        <v>0.9666109866819291</v>
      </c>
    </row>
    <row r="83" spans="16:35" ht="9.75" customHeight="1">
      <c r="P83" s="94">
        <f t="shared" si="31"/>
        <v>1.1400000000000001</v>
      </c>
      <c r="Q83" s="95">
        <f t="shared" si="21"/>
        <v>0.05690485133647264</v>
      </c>
      <c r="R83" s="89">
        <f t="shared" si="32"/>
        <v>1.6400000000000001</v>
      </c>
      <c r="S83" s="90">
        <f t="shared" si="22"/>
        <v>0.2148438480476979</v>
      </c>
      <c r="T83" s="23">
        <f t="shared" si="33"/>
        <v>2.2800000000000007</v>
      </c>
      <c r="U83" s="34">
        <f t="shared" si="23"/>
        <v>0.3579348470004539</v>
      </c>
      <c r="V83" s="23">
        <f t="shared" si="34"/>
        <v>3.2800000000000016</v>
      </c>
      <c r="W83" s="34">
        <f t="shared" si="24"/>
        <v>0.5158738437116793</v>
      </c>
      <c r="X83" s="23">
        <f t="shared" si="35"/>
        <v>4.279999999999996</v>
      </c>
      <c r="Y83" s="34">
        <f t="shared" si="25"/>
        <v>0.6314437690131716</v>
      </c>
      <c r="Z83" s="23">
        <f t="shared" si="36"/>
        <v>5.2799999999999745</v>
      </c>
      <c r="AA83" s="34">
        <f t="shared" si="26"/>
        <v>0.7226339225338102</v>
      </c>
      <c r="AB83" s="23">
        <f t="shared" si="37"/>
        <v>6.279999999999953</v>
      </c>
      <c r="AC83" s="34">
        <f t="shared" si="27"/>
        <v>0.7979596437371929</v>
      </c>
      <c r="AD83" s="23">
        <f t="shared" si="38"/>
        <v>7.279999999999932</v>
      </c>
      <c r="AE83" s="34">
        <f t="shared" si="28"/>
        <v>0.8621313793130331</v>
      </c>
      <c r="AF83" s="89">
        <f t="shared" si="39"/>
        <v>8.27999999999991</v>
      </c>
      <c r="AG83" s="90">
        <f t="shared" si="29"/>
        <v>0.9180303367848754</v>
      </c>
      <c r="AH83" s="23">
        <f t="shared" si="40"/>
        <v>9.27999999999989</v>
      </c>
      <c r="AI83" s="33">
        <f t="shared" si="30"/>
        <v>0.9675479762188569</v>
      </c>
    </row>
    <row r="84" spans="16:35" ht="9.75" customHeight="1">
      <c r="P84" s="96">
        <f t="shared" si="31"/>
        <v>1.1500000000000001</v>
      </c>
      <c r="Q84" s="97">
        <f t="shared" si="21"/>
        <v>0.06069784035361173</v>
      </c>
      <c r="R84" s="26">
        <f t="shared" si="32"/>
        <v>1.6500000000000001</v>
      </c>
      <c r="S84" s="35">
        <f t="shared" si="22"/>
        <v>0.21748394421390632</v>
      </c>
      <c r="T84" s="26">
        <f t="shared" si="33"/>
        <v>2.3000000000000007</v>
      </c>
      <c r="U84" s="35">
        <f t="shared" si="23"/>
        <v>0.361727836017593</v>
      </c>
      <c r="V84" s="26">
        <f t="shared" si="34"/>
        <v>3.3000000000000016</v>
      </c>
      <c r="W84" s="35">
        <f t="shared" si="24"/>
        <v>0.5185139398778877</v>
      </c>
      <c r="X84" s="26">
        <f t="shared" si="35"/>
        <v>4.299999999999995</v>
      </c>
      <c r="Y84" s="35">
        <f t="shared" si="25"/>
        <v>0.6334684555795861</v>
      </c>
      <c r="Z84" s="26">
        <f t="shared" si="36"/>
        <v>5.299999999999974</v>
      </c>
      <c r="AA84" s="35">
        <f t="shared" si="26"/>
        <v>0.7242758696007869</v>
      </c>
      <c r="AB84" s="26">
        <f t="shared" si="37"/>
        <v>6.299999999999953</v>
      </c>
      <c r="AC84" s="35">
        <f t="shared" si="27"/>
        <v>0.7993405494535785</v>
      </c>
      <c r="AD84" s="26">
        <f t="shared" si="38"/>
        <v>7.299999999999931</v>
      </c>
      <c r="AE84" s="35">
        <f t="shared" si="28"/>
        <v>0.8633228601204518</v>
      </c>
      <c r="AF84" s="26">
        <f t="shared" si="39"/>
        <v>8.29999999999991</v>
      </c>
      <c r="AG84" s="35">
        <f t="shared" si="29"/>
        <v>0.9190780923760692</v>
      </c>
      <c r="AH84" s="26">
        <f t="shared" si="40"/>
        <v>9.299999999999889</v>
      </c>
      <c r="AI84" s="36">
        <f t="shared" si="30"/>
        <v>0.9684829485539299</v>
      </c>
    </row>
    <row r="85" spans="16:35" ht="9.75" customHeight="1">
      <c r="P85" s="89">
        <f t="shared" si="31"/>
        <v>1.1600000000000001</v>
      </c>
      <c r="Q85" s="90">
        <f t="shared" si="21"/>
        <v>0.06445798922691853</v>
      </c>
      <c r="R85" s="23">
        <f t="shared" si="32"/>
        <v>1.6600000000000001</v>
      </c>
      <c r="S85" s="34">
        <f t="shared" si="22"/>
        <v>0.22010808804005513</v>
      </c>
      <c r="T85" s="23">
        <f t="shared" si="33"/>
        <v>2.3200000000000007</v>
      </c>
      <c r="U85" s="34">
        <f t="shared" si="23"/>
        <v>0.3654879848908998</v>
      </c>
      <c r="V85" s="23">
        <f t="shared" si="34"/>
        <v>3.3200000000000016</v>
      </c>
      <c r="W85" s="34">
        <f t="shared" si="24"/>
        <v>0.5211380837040365</v>
      </c>
      <c r="X85" s="23">
        <f t="shared" si="35"/>
        <v>4.319999999999995</v>
      </c>
      <c r="Y85" s="34">
        <f t="shared" si="25"/>
        <v>0.6354837468149116</v>
      </c>
      <c r="Z85" s="23">
        <f t="shared" si="36"/>
        <v>5.319999999999974</v>
      </c>
      <c r="AA85" s="34">
        <f t="shared" si="26"/>
        <v>0.7259116322950461</v>
      </c>
      <c r="AB85" s="23">
        <f t="shared" si="37"/>
        <v>6.319999999999952</v>
      </c>
      <c r="AC85" s="34">
        <f t="shared" si="27"/>
        <v>0.8007170782823817</v>
      </c>
      <c r="AD85" s="23">
        <f t="shared" si="38"/>
        <v>7.319999999999931</v>
      </c>
      <c r="AE85" s="34">
        <f t="shared" si="28"/>
        <v>0.8645110810583878</v>
      </c>
      <c r="AF85" s="23">
        <f t="shared" si="39"/>
        <v>8.31999999999991</v>
      </c>
      <c r="AG85" s="34">
        <f t="shared" si="29"/>
        <v>0.9201233262907192</v>
      </c>
      <c r="AH85" s="23">
        <f t="shared" si="40"/>
        <v>9.319999999999888</v>
      </c>
      <c r="AI85" s="33">
        <f t="shared" si="30"/>
        <v>0.9694159123539762</v>
      </c>
    </row>
    <row r="86" spans="16:35" ht="9.75" customHeight="1">
      <c r="P86" s="94">
        <f t="shared" si="31"/>
        <v>1.1700000000000002</v>
      </c>
      <c r="Q86" s="95">
        <f t="shared" si="21"/>
        <v>0.0681858617461617</v>
      </c>
      <c r="R86" s="23">
        <f t="shared" si="32"/>
        <v>1.6700000000000002</v>
      </c>
      <c r="S86" s="34">
        <f t="shared" si="22"/>
        <v>0.2227164711475833</v>
      </c>
      <c r="T86" s="89">
        <f t="shared" si="33"/>
        <v>2.3400000000000007</v>
      </c>
      <c r="U86" s="90">
        <f t="shared" si="23"/>
        <v>0.36921585741014296</v>
      </c>
      <c r="V86" s="23">
        <f t="shared" si="34"/>
        <v>3.3400000000000016</v>
      </c>
      <c r="W86" s="34">
        <f t="shared" si="24"/>
        <v>0.5237464668115647</v>
      </c>
      <c r="X86" s="23">
        <f t="shared" si="35"/>
        <v>4.3399999999999945</v>
      </c>
      <c r="Y86" s="34">
        <f t="shared" si="25"/>
        <v>0.6374897295125102</v>
      </c>
      <c r="Z86" s="23">
        <f t="shared" si="36"/>
        <v>5.339999999999973</v>
      </c>
      <c r="AA86" s="34">
        <f t="shared" si="26"/>
        <v>0.7275412570285542</v>
      </c>
      <c r="AB86" s="23">
        <f t="shared" si="37"/>
        <v>6.339999999999952</v>
      </c>
      <c r="AC86" s="34">
        <f t="shared" si="27"/>
        <v>0.8020892578817294</v>
      </c>
      <c r="AD86" s="23">
        <f t="shared" si="38"/>
        <v>7.339999999999931</v>
      </c>
      <c r="AE86" s="34">
        <f t="shared" si="28"/>
        <v>0.8656960599160665</v>
      </c>
      <c r="AF86" s="23">
        <f t="shared" si="39"/>
        <v>8.33999999999991</v>
      </c>
      <c r="AG86" s="34">
        <f t="shared" si="29"/>
        <v>0.9211660506377339</v>
      </c>
      <c r="AH86" s="23">
        <f t="shared" si="40"/>
        <v>9.339999999999888</v>
      </c>
      <c r="AI86" s="33">
        <f t="shared" si="30"/>
        <v>0.9703468762300882</v>
      </c>
    </row>
    <row r="87" spans="16:35" ht="9.75" customHeight="1">
      <c r="P87" s="94">
        <f t="shared" si="31"/>
        <v>1.1800000000000002</v>
      </c>
      <c r="Q87" s="95">
        <f t="shared" si="21"/>
        <v>0.07188200730612544</v>
      </c>
      <c r="R87" s="23">
        <f t="shared" si="32"/>
        <v>1.6800000000000002</v>
      </c>
      <c r="S87" s="34">
        <f t="shared" si="22"/>
        <v>0.2253092817258629</v>
      </c>
      <c r="T87" s="23">
        <f t="shared" si="33"/>
        <v>2.3600000000000008</v>
      </c>
      <c r="U87" s="34">
        <f t="shared" si="23"/>
        <v>0.37291200297010674</v>
      </c>
      <c r="V87" s="23">
        <f t="shared" si="34"/>
        <v>3.3600000000000017</v>
      </c>
      <c r="W87" s="34">
        <f t="shared" si="24"/>
        <v>0.5263392773898443</v>
      </c>
      <c r="X87" s="23">
        <f t="shared" si="35"/>
        <v>4.359999999999994</v>
      </c>
      <c r="Y87" s="34">
        <f t="shared" si="25"/>
        <v>0.6394864892685854</v>
      </c>
      <c r="Z87" s="23">
        <f t="shared" si="36"/>
        <v>5.359999999999973</v>
      </c>
      <c r="AA87" s="34">
        <f t="shared" si="26"/>
        <v>0.7291647896927678</v>
      </c>
      <c r="AB87" s="23">
        <f t="shared" si="37"/>
        <v>6.3599999999999515</v>
      </c>
      <c r="AC87" s="34">
        <f t="shared" si="27"/>
        <v>0.8034571156484106</v>
      </c>
      <c r="AD87" s="23">
        <f t="shared" si="38"/>
        <v>7.35999999999993</v>
      </c>
      <c r="AE87" s="34">
        <f t="shared" si="28"/>
        <v>0.8668778143374948</v>
      </c>
      <c r="AF87" s="23">
        <f t="shared" si="39"/>
        <v>8.359999999999909</v>
      </c>
      <c r="AG87" s="34">
        <f t="shared" si="29"/>
        <v>0.9222062774390116</v>
      </c>
      <c r="AH87" s="23">
        <f t="shared" si="40"/>
        <v>9.359999999999888</v>
      </c>
      <c r="AI87" s="33">
        <f t="shared" si="30"/>
        <v>0.9712758487381</v>
      </c>
    </row>
    <row r="88" spans="16:35" ht="9.75" customHeight="1">
      <c r="P88" s="89">
        <f t="shared" si="31"/>
        <v>1.1900000000000002</v>
      </c>
      <c r="Q88" s="90">
        <f t="shared" si="21"/>
        <v>0.07554696139253082</v>
      </c>
      <c r="R88" s="23">
        <f t="shared" si="32"/>
        <v>1.6900000000000002</v>
      </c>
      <c r="S88" s="34">
        <f t="shared" si="22"/>
        <v>0.22788670461367358</v>
      </c>
      <c r="T88" s="23">
        <f t="shared" si="33"/>
        <v>2.380000000000001</v>
      </c>
      <c r="U88" s="34">
        <f t="shared" si="23"/>
        <v>0.3765769570565121</v>
      </c>
      <c r="V88" s="23">
        <f t="shared" si="34"/>
        <v>3.3800000000000017</v>
      </c>
      <c r="W88" s="34">
        <f t="shared" si="24"/>
        <v>0.5289167002776549</v>
      </c>
      <c r="X88" s="23">
        <f t="shared" si="35"/>
        <v>4.379999999999994</v>
      </c>
      <c r="Y88" s="34">
        <f t="shared" si="25"/>
        <v>0.6414741105040989</v>
      </c>
      <c r="Z88" s="23">
        <f t="shared" si="36"/>
        <v>5.379999999999972</v>
      </c>
      <c r="AA88" s="34">
        <f t="shared" si="26"/>
        <v>0.730782275666387</v>
      </c>
      <c r="AB88" s="23">
        <f t="shared" si="37"/>
        <v>6.379999999999951</v>
      </c>
      <c r="AC88" s="34">
        <f t="shared" si="27"/>
        <v>0.804820678721159</v>
      </c>
      <c r="AD88" s="23">
        <f t="shared" si="38"/>
        <v>7.37999999999993</v>
      </c>
      <c r="AE88" s="34">
        <f t="shared" si="28"/>
        <v>0.8680563618230375</v>
      </c>
      <c r="AF88" s="23">
        <f t="shared" si="39"/>
        <v>8.379999999999908</v>
      </c>
      <c r="AG88" s="34">
        <f t="shared" si="29"/>
        <v>0.9232440186302717</v>
      </c>
      <c r="AH88" s="23">
        <f t="shared" si="40"/>
        <v>9.379999999999887</v>
      </c>
      <c r="AI88" s="33">
        <f t="shared" si="30"/>
        <v>0.9722028383790592</v>
      </c>
    </row>
    <row r="89" spans="16:35" ht="9.75" customHeight="1">
      <c r="P89" s="94">
        <f t="shared" si="31"/>
        <v>1.2000000000000002</v>
      </c>
      <c r="Q89" s="95">
        <f t="shared" si="21"/>
        <v>0.07918124604762489</v>
      </c>
      <c r="R89" s="89">
        <f t="shared" si="32"/>
        <v>1.7000000000000002</v>
      </c>
      <c r="S89" s="90">
        <f t="shared" si="22"/>
        <v>0.23044892137827397</v>
      </c>
      <c r="T89" s="23">
        <f t="shared" si="33"/>
        <v>2.400000000000001</v>
      </c>
      <c r="U89" s="34">
        <f t="shared" si="23"/>
        <v>0.38021124171160614</v>
      </c>
      <c r="V89" s="23">
        <f t="shared" si="34"/>
        <v>3.4000000000000017</v>
      </c>
      <c r="W89" s="34">
        <f t="shared" si="24"/>
        <v>0.5314789170422554</v>
      </c>
      <c r="X89" s="23">
        <f t="shared" si="35"/>
        <v>4.399999999999993</v>
      </c>
      <c r="Y89" s="34">
        <f t="shared" si="25"/>
        <v>0.6434526764861868</v>
      </c>
      <c r="Z89" s="23">
        <f t="shared" si="36"/>
        <v>5.399999999999972</v>
      </c>
      <c r="AA89" s="34">
        <f t="shared" si="26"/>
        <v>0.7323937598229663</v>
      </c>
      <c r="AB89" s="23">
        <f t="shared" si="37"/>
        <v>6.399999999999951</v>
      </c>
      <c r="AC89" s="34">
        <f t="shared" si="27"/>
        <v>0.8061799739838839</v>
      </c>
      <c r="AD89" s="23">
        <f t="shared" si="38"/>
        <v>7.399999999999929</v>
      </c>
      <c r="AE89" s="34">
        <f t="shared" si="28"/>
        <v>0.869231719730972</v>
      </c>
      <c r="AF89" s="23">
        <f t="shared" si="39"/>
        <v>8.399999999999908</v>
      </c>
      <c r="AG89" s="34">
        <f t="shared" si="29"/>
        <v>0.9242792860618769</v>
      </c>
      <c r="AH89" s="23">
        <f t="shared" si="40"/>
        <v>9.399999999999887</v>
      </c>
      <c r="AI89" s="33">
        <f t="shared" si="30"/>
        <v>0.9731278535996934</v>
      </c>
    </row>
    <row r="90" spans="16:35" ht="9.75" customHeight="1">
      <c r="P90" s="94">
        <f t="shared" si="31"/>
        <v>1.2100000000000002</v>
      </c>
      <c r="Q90" s="95">
        <f t="shared" si="21"/>
        <v>0.08278537031645015</v>
      </c>
      <c r="R90" s="23">
        <f t="shared" si="32"/>
        <v>1.7100000000000002</v>
      </c>
      <c r="S90" s="34">
        <f t="shared" si="22"/>
        <v>0.23299611039215387</v>
      </c>
      <c r="T90" s="23">
        <f t="shared" si="33"/>
        <v>2.420000000000001</v>
      </c>
      <c r="U90" s="34">
        <f t="shared" si="23"/>
        <v>0.3838153659804314</v>
      </c>
      <c r="V90" s="23">
        <f t="shared" si="34"/>
        <v>3.4200000000000017</v>
      </c>
      <c r="W90" s="34">
        <f t="shared" si="24"/>
        <v>0.5340261060561352</v>
      </c>
      <c r="X90" s="23">
        <f t="shared" si="35"/>
        <v>4.419999999999993</v>
      </c>
      <c r="Y90" s="34">
        <f t="shared" si="25"/>
        <v>0.6454222693490912</v>
      </c>
      <c r="Z90" s="23">
        <f t="shared" si="36"/>
        <v>5.4199999999999715</v>
      </c>
      <c r="AA90" s="34">
        <f t="shared" si="26"/>
        <v>0.7339992865383846</v>
      </c>
      <c r="AB90" s="23">
        <f t="shared" si="37"/>
        <v>6.41999999999995</v>
      </c>
      <c r="AC90" s="34">
        <f t="shared" si="27"/>
        <v>0.8075350280688499</v>
      </c>
      <c r="AD90" s="23">
        <f t="shared" si="38"/>
        <v>7.419999999999929</v>
      </c>
      <c r="AE90" s="34">
        <f t="shared" si="28"/>
        <v>0.8704039052790229</v>
      </c>
      <c r="AF90" s="23">
        <f t="shared" si="39"/>
        <v>8.419999999999908</v>
      </c>
      <c r="AG90" s="34">
        <f t="shared" si="29"/>
        <v>0.9253120914996448</v>
      </c>
      <c r="AH90" s="23">
        <f t="shared" si="40"/>
        <v>9.419999999999886</v>
      </c>
      <c r="AI90" s="33">
        <f t="shared" si="30"/>
        <v>0.9740509027928721</v>
      </c>
    </row>
    <row r="91" spans="16:35" ht="9.75" customHeight="1">
      <c r="P91" s="89">
        <f t="shared" si="31"/>
        <v>1.2200000000000002</v>
      </c>
      <c r="Q91" s="90">
        <f t="shared" si="21"/>
        <v>0.0863598306747483</v>
      </c>
      <c r="R91" s="23">
        <f t="shared" si="32"/>
        <v>1.7200000000000002</v>
      </c>
      <c r="S91" s="34">
        <f t="shared" si="22"/>
        <v>0.23552844690754896</v>
      </c>
      <c r="T91" s="23">
        <f t="shared" si="33"/>
        <v>2.440000000000001</v>
      </c>
      <c r="U91" s="34">
        <f t="shared" si="23"/>
        <v>0.3873898263387296</v>
      </c>
      <c r="V91" s="23">
        <f t="shared" si="34"/>
        <v>3.4400000000000017</v>
      </c>
      <c r="W91" s="34">
        <f t="shared" si="24"/>
        <v>0.5365584425715303</v>
      </c>
      <c r="X91" s="23">
        <f t="shared" si="35"/>
        <v>4.439999999999992</v>
      </c>
      <c r="Y91" s="34">
        <f t="shared" si="25"/>
        <v>0.6473829701146191</v>
      </c>
      <c r="Z91" s="23">
        <f t="shared" si="36"/>
        <v>5.439999999999971</v>
      </c>
      <c r="AA91" s="34">
        <f t="shared" si="26"/>
        <v>0.7355988996981776</v>
      </c>
      <c r="AB91" s="23">
        <f t="shared" si="37"/>
        <v>6.43999999999995</v>
      </c>
      <c r="AC91" s="34">
        <f t="shared" si="27"/>
        <v>0.8088858673598087</v>
      </c>
      <c r="AD91" s="23">
        <f t="shared" si="38"/>
        <v>7.4399999999999284</v>
      </c>
      <c r="AE91" s="34">
        <f t="shared" si="28"/>
        <v>0.8715729355458746</v>
      </c>
      <c r="AF91" s="23">
        <f t="shared" si="39"/>
        <v>8.439999999999907</v>
      </c>
      <c r="AG91" s="34">
        <f t="shared" si="29"/>
        <v>0.9263424466256502</v>
      </c>
      <c r="AH91" s="23">
        <f t="shared" si="40"/>
        <v>9.439999999999886</v>
      </c>
      <c r="AI91" s="33">
        <f t="shared" si="30"/>
        <v>0.9749719942980637</v>
      </c>
    </row>
    <row r="92" spans="16:35" ht="9.75" customHeight="1">
      <c r="P92" s="94">
        <f t="shared" si="31"/>
        <v>1.2300000000000002</v>
      </c>
      <c r="Q92" s="95">
        <f t="shared" si="21"/>
        <v>0.089905111439398</v>
      </c>
      <c r="R92" s="23">
        <f t="shared" si="32"/>
        <v>1.7300000000000002</v>
      </c>
      <c r="S92" s="34">
        <f t="shared" si="22"/>
        <v>0.23804610312879546</v>
      </c>
      <c r="T92" s="23">
        <f t="shared" si="33"/>
        <v>2.460000000000001</v>
      </c>
      <c r="U92" s="34">
        <f t="shared" si="23"/>
        <v>0.39093510710337925</v>
      </c>
      <c r="V92" s="23">
        <f t="shared" si="34"/>
        <v>3.4600000000000017</v>
      </c>
      <c r="W92" s="34">
        <f t="shared" si="24"/>
        <v>0.5390760987927768</v>
      </c>
      <c r="X92" s="23">
        <f t="shared" si="35"/>
        <v>4.459999999999992</v>
      </c>
      <c r="Y92" s="34">
        <f t="shared" si="25"/>
        <v>0.6493348587121411</v>
      </c>
      <c r="Z92" s="23">
        <f t="shared" si="36"/>
        <v>5.459999999999971</v>
      </c>
      <c r="AA92" s="34">
        <f t="shared" si="26"/>
        <v>0.737192642704735</v>
      </c>
      <c r="AB92" s="23">
        <f t="shared" si="37"/>
        <v>6.459999999999949</v>
      </c>
      <c r="AC92" s="34">
        <f t="shared" si="27"/>
        <v>0.8102325179950807</v>
      </c>
      <c r="AD92" s="23">
        <f t="shared" si="38"/>
        <v>7.459999999999928</v>
      </c>
      <c r="AE92" s="34">
        <f t="shared" si="28"/>
        <v>0.8727388274726646</v>
      </c>
      <c r="AF92" s="23">
        <f t="shared" si="39"/>
        <v>8.459999999999907</v>
      </c>
      <c r="AG92" s="34">
        <f t="shared" si="29"/>
        <v>0.9273703630390188</v>
      </c>
      <c r="AH92" s="23">
        <f t="shared" si="40"/>
        <v>9.459999999999885</v>
      </c>
      <c r="AI92" s="33">
        <f t="shared" si="30"/>
        <v>0.9758911364017875</v>
      </c>
    </row>
    <row r="93" spans="16:35" ht="9.75" customHeight="1">
      <c r="P93" s="94">
        <f t="shared" si="31"/>
        <v>1.2400000000000002</v>
      </c>
      <c r="Q93" s="95">
        <f t="shared" si="21"/>
        <v>0.09342168516223515</v>
      </c>
      <c r="R93" s="23">
        <f t="shared" si="32"/>
        <v>1.7400000000000002</v>
      </c>
      <c r="S93" s="34">
        <f t="shared" si="22"/>
        <v>0.24054924828259977</v>
      </c>
      <c r="T93" s="89">
        <f t="shared" si="33"/>
        <v>2.480000000000001</v>
      </c>
      <c r="U93" s="90">
        <f t="shared" si="23"/>
        <v>0.3944516808262164</v>
      </c>
      <c r="V93" s="89">
        <f t="shared" si="34"/>
        <v>3.4800000000000018</v>
      </c>
      <c r="W93" s="90">
        <f t="shared" si="24"/>
        <v>0.5415792439465811</v>
      </c>
      <c r="X93" s="23">
        <f t="shared" si="35"/>
        <v>4.4799999999999915</v>
      </c>
      <c r="Y93" s="34">
        <f t="shared" si="25"/>
        <v>0.6512780139981432</v>
      </c>
      <c r="Z93" s="23">
        <f t="shared" si="36"/>
        <v>5.47999999999997</v>
      </c>
      <c r="AA93" s="34">
        <f t="shared" si="26"/>
        <v>0.7387805584843667</v>
      </c>
      <c r="AB93" s="23">
        <f t="shared" si="37"/>
        <v>6.479999999999949</v>
      </c>
      <c r="AC93" s="34">
        <f t="shared" si="27"/>
        <v>0.81157500587059</v>
      </c>
      <c r="AD93" s="23">
        <f t="shared" si="38"/>
        <v>7.479999999999928</v>
      </c>
      <c r="AE93" s="34">
        <f t="shared" si="28"/>
        <v>0.8739015978644572</v>
      </c>
      <c r="AF93" s="23">
        <f t="shared" si="39"/>
        <v>8.479999999999906</v>
      </c>
      <c r="AG93" s="34">
        <f t="shared" si="29"/>
        <v>0.9283958522567091</v>
      </c>
      <c r="AH93" s="23">
        <f t="shared" si="40"/>
        <v>9.479999999999885</v>
      </c>
      <c r="AI93" s="33">
        <f t="shared" si="30"/>
        <v>0.9768083373380609</v>
      </c>
    </row>
    <row r="94" spans="16:35" ht="9.75" customHeight="1">
      <c r="P94" s="96">
        <f t="shared" si="31"/>
        <v>1.2500000000000002</v>
      </c>
      <c r="Q94" s="97">
        <f t="shared" si="21"/>
        <v>0.09691001300805649</v>
      </c>
      <c r="R94" s="26">
        <f t="shared" si="32"/>
        <v>1.7500000000000002</v>
      </c>
      <c r="S94" s="35">
        <f t="shared" si="22"/>
        <v>0.2430380486862945</v>
      </c>
      <c r="T94" s="26">
        <f t="shared" si="33"/>
        <v>2.500000000000001</v>
      </c>
      <c r="U94" s="35">
        <f t="shared" si="23"/>
        <v>0.39794000867203777</v>
      </c>
      <c r="V94" s="26">
        <f t="shared" si="34"/>
        <v>3.5000000000000018</v>
      </c>
      <c r="W94" s="35">
        <f t="shared" si="24"/>
        <v>0.5440680443502759</v>
      </c>
      <c r="X94" s="26">
        <f t="shared" si="35"/>
        <v>4.499999999999991</v>
      </c>
      <c r="Y94" s="35">
        <f t="shared" si="25"/>
        <v>0.6532125137753428</v>
      </c>
      <c r="Z94" s="26">
        <f t="shared" si="36"/>
        <v>5.49999999999997</v>
      </c>
      <c r="AA94" s="35">
        <f t="shared" si="26"/>
        <v>0.7403626894942414</v>
      </c>
      <c r="AB94" s="26">
        <f t="shared" si="37"/>
        <v>6.4999999999999485</v>
      </c>
      <c r="AC94" s="35">
        <f t="shared" si="27"/>
        <v>0.8129133566428521</v>
      </c>
      <c r="AD94" s="26">
        <f t="shared" si="38"/>
        <v>7.499999999999927</v>
      </c>
      <c r="AE94" s="35">
        <f t="shared" si="28"/>
        <v>0.8750612633916959</v>
      </c>
      <c r="AF94" s="26">
        <f t="shared" si="39"/>
        <v>8.499999999999906</v>
      </c>
      <c r="AG94" s="35">
        <f t="shared" si="29"/>
        <v>0.929418925714288</v>
      </c>
      <c r="AH94" s="26">
        <f t="shared" si="40"/>
        <v>9.499999999999885</v>
      </c>
      <c r="AI94" s="36">
        <f t="shared" si="30"/>
        <v>0.9777236052888425</v>
      </c>
    </row>
    <row r="95" spans="16:35" ht="9.75" customHeight="1">
      <c r="P95" s="89">
        <f t="shared" si="31"/>
        <v>1.2600000000000002</v>
      </c>
      <c r="Q95" s="90">
        <f t="shared" si="21"/>
        <v>0.10037054511756298</v>
      </c>
      <c r="R95" s="23">
        <f t="shared" si="32"/>
        <v>1.7600000000000002</v>
      </c>
      <c r="S95" s="34">
        <f t="shared" si="22"/>
        <v>0.24551266781414988</v>
      </c>
      <c r="T95" s="23">
        <f t="shared" si="33"/>
        <v>2.520000000000001</v>
      </c>
      <c r="U95" s="34">
        <f t="shared" si="23"/>
        <v>0.40140054078154425</v>
      </c>
      <c r="V95" s="23">
        <f t="shared" si="34"/>
        <v>3.520000000000002</v>
      </c>
      <c r="W95" s="34">
        <f t="shared" si="24"/>
        <v>0.5465426634781312</v>
      </c>
      <c r="X95" s="23">
        <f t="shared" si="35"/>
        <v>4.519999999999991</v>
      </c>
      <c r="Y95" s="34">
        <f t="shared" si="25"/>
        <v>0.6551384348113812</v>
      </c>
      <c r="Z95" s="23">
        <f t="shared" si="36"/>
        <v>5.519999999999969</v>
      </c>
      <c r="AA95" s="34">
        <f t="shared" si="26"/>
        <v>0.7419390777291965</v>
      </c>
      <c r="AB95" s="23">
        <f t="shared" si="37"/>
        <v>6.519999999999948</v>
      </c>
      <c r="AC95" s="34">
        <f t="shared" si="27"/>
        <v>0.8142475957319167</v>
      </c>
      <c r="AD95" s="23">
        <f t="shared" si="38"/>
        <v>7.519999999999927</v>
      </c>
      <c r="AE95" s="34">
        <f t="shared" si="28"/>
        <v>0.876217840591638</v>
      </c>
      <c r="AF95" s="23">
        <f t="shared" si="39"/>
        <v>8.519999999999905</v>
      </c>
      <c r="AG95" s="34">
        <f t="shared" si="29"/>
        <v>0.9304395947666952</v>
      </c>
      <c r="AH95" s="23">
        <f t="shared" si="40"/>
        <v>9.519999999999884</v>
      </c>
      <c r="AI95" s="33">
        <f t="shared" si="30"/>
        <v>0.978636948384469</v>
      </c>
    </row>
    <row r="96" spans="16:35" ht="9.75" customHeight="1">
      <c r="P96" s="94">
        <f t="shared" si="31"/>
        <v>1.2700000000000002</v>
      </c>
      <c r="Q96" s="95">
        <f t="shared" si="21"/>
        <v>0.10380372095595694</v>
      </c>
      <c r="R96" s="89">
        <f t="shared" si="32"/>
        <v>1.7700000000000002</v>
      </c>
      <c r="S96" s="90">
        <f t="shared" si="22"/>
        <v>0.2479732663618067</v>
      </c>
      <c r="T96" s="23">
        <f t="shared" si="33"/>
        <v>2.540000000000001</v>
      </c>
      <c r="U96" s="34">
        <f t="shared" si="23"/>
        <v>0.4048337166199382</v>
      </c>
      <c r="V96" s="23">
        <f t="shared" si="34"/>
        <v>3.540000000000002</v>
      </c>
      <c r="W96" s="34">
        <f t="shared" si="24"/>
        <v>0.5490032620257881</v>
      </c>
      <c r="X96" s="23">
        <f t="shared" si="35"/>
        <v>4.53999999999999</v>
      </c>
      <c r="Y96" s="34">
        <f t="shared" si="25"/>
        <v>0.657055852857103</v>
      </c>
      <c r="Z96" s="23">
        <f t="shared" si="36"/>
        <v>5.539999999999969</v>
      </c>
      <c r="AA96" s="34">
        <f t="shared" si="26"/>
        <v>0.7435097647284273</v>
      </c>
      <c r="AB96" s="23">
        <f t="shared" si="37"/>
        <v>6.539999999999948</v>
      </c>
      <c r="AC96" s="34">
        <f t="shared" si="27"/>
        <v>0.8155777483242638</v>
      </c>
      <c r="AD96" s="23">
        <f t="shared" si="38"/>
        <v>7.539999999999926</v>
      </c>
      <c r="AE96" s="34">
        <f t="shared" si="28"/>
        <v>0.8773713458697698</v>
      </c>
      <c r="AF96" s="23">
        <f t="shared" si="39"/>
        <v>8.539999999999905</v>
      </c>
      <c r="AG96" s="34">
        <f t="shared" si="29"/>
        <v>0.9314578706890002</v>
      </c>
      <c r="AH96" s="23">
        <f t="shared" si="40"/>
        <v>9.539999999999884</v>
      </c>
      <c r="AI96" s="33">
        <f t="shared" si="30"/>
        <v>0.9795483747040898</v>
      </c>
    </row>
    <row r="97" spans="16:35" ht="9.75" customHeight="1">
      <c r="P97" s="94">
        <f t="shared" si="31"/>
        <v>1.2800000000000002</v>
      </c>
      <c r="Q97" s="95">
        <f t="shared" si="21"/>
        <v>0.10720996964786846</v>
      </c>
      <c r="R97" s="23">
        <f t="shared" si="32"/>
        <v>1.7800000000000002</v>
      </c>
      <c r="S97" s="34">
        <f t="shared" si="22"/>
        <v>0.25042000230889405</v>
      </c>
      <c r="T97" s="23">
        <f t="shared" si="33"/>
        <v>2.560000000000001</v>
      </c>
      <c r="U97" s="34">
        <f t="shared" si="23"/>
        <v>0.4082399653118497</v>
      </c>
      <c r="V97" s="23">
        <f t="shared" si="34"/>
        <v>3.560000000000002</v>
      </c>
      <c r="W97" s="34">
        <f t="shared" si="24"/>
        <v>0.5514499979728754</v>
      </c>
      <c r="X97" s="23">
        <f t="shared" si="35"/>
        <v>4.55999999999999</v>
      </c>
      <c r="Y97" s="34">
        <f t="shared" si="25"/>
        <v>0.658964842664434</v>
      </c>
      <c r="Z97" s="23">
        <f t="shared" si="36"/>
        <v>5.5599999999999685</v>
      </c>
      <c r="AA97" s="34">
        <f t="shared" si="26"/>
        <v>0.745074791582055</v>
      </c>
      <c r="AB97" s="23">
        <f t="shared" si="37"/>
        <v>6.559999999999947</v>
      </c>
      <c r="AC97" s="34">
        <f t="shared" si="27"/>
        <v>0.8169038393756568</v>
      </c>
      <c r="AD97" s="23">
        <f t="shared" si="38"/>
        <v>7.559999999999926</v>
      </c>
      <c r="AE97" s="34">
        <f t="shared" si="28"/>
        <v>0.8785217955012022</v>
      </c>
      <c r="AF97" s="23">
        <f t="shared" si="39"/>
        <v>8.559999999999905</v>
      </c>
      <c r="AG97" s="34">
        <f t="shared" si="29"/>
        <v>0.9324737646771484</v>
      </c>
      <c r="AH97" s="23">
        <f t="shared" si="40"/>
        <v>9.559999999999883</v>
      </c>
      <c r="AI97" s="33">
        <f t="shared" si="30"/>
        <v>0.9804578922760948</v>
      </c>
    </row>
    <row r="98" spans="16:35" ht="9.75" customHeight="1">
      <c r="P98" s="94">
        <f t="shared" si="31"/>
        <v>1.2900000000000003</v>
      </c>
      <c r="Q98" s="95">
        <f t="shared" si="21"/>
        <v>0.11058971029924905</v>
      </c>
      <c r="R98" s="23">
        <f t="shared" si="32"/>
        <v>1.7900000000000003</v>
      </c>
      <c r="S98" s="34">
        <f t="shared" si="22"/>
        <v>0.25285303097989326</v>
      </c>
      <c r="T98" s="23">
        <f t="shared" si="33"/>
        <v>2.580000000000001</v>
      </c>
      <c r="U98" s="34">
        <f t="shared" si="23"/>
        <v>0.41161970596323033</v>
      </c>
      <c r="V98" s="23">
        <f t="shared" si="34"/>
        <v>3.580000000000002</v>
      </c>
      <c r="W98" s="34">
        <f t="shared" si="24"/>
        <v>0.5538830266438746</v>
      </c>
      <c r="X98" s="89">
        <f t="shared" si="35"/>
        <v>4.579999999999989</v>
      </c>
      <c r="Y98" s="90">
        <f t="shared" si="25"/>
        <v>0.6608654780038682</v>
      </c>
      <c r="Z98" s="23">
        <f t="shared" si="36"/>
        <v>5.579999999999968</v>
      </c>
      <c r="AA98" s="34">
        <f t="shared" si="26"/>
        <v>0.7466341989375763</v>
      </c>
      <c r="AB98" s="23">
        <f t="shared" si="37"/>
        <v>6.579999999999947</v>
      </c>
      <c r="AC98" s="34">
        <f t="shared" si="27"/>
        <v>0.8182258936139519</v>
      </c>
      <c r="AD98" s="23">
        <f t="shared" si="38"/>
        <v>7.5799999999999255</v>
      </c>
      <c r="AE98" s="34">
        <f t="shared" si="28"/>
        <v>0.8796692056320493</v>
      </c>
      <c r="AF98" s="23">
        <f t="shared" si="39"/>
        <v>8.579999999999904</v>
      </c>
      <c r="AG98" s="34">
        <f t="shared" si="29"/>
        <v>0.9334872878487006</v>
      </c>
      <c r="AH98" s="23">
        <f t="shared" si="40"/>
        <v>9.579999999999883</v>
      </c>
      <c r="AI98" s="33">
        <f t="shared" si="30"/>
        <v>0.9813655090785391</v>
      </c>
    </row>
    <row r="99" spans="16:35" ht="9.75" customHeight="1">
      <c r="P99" s="89">
        <f t="shared" si="31"/>
        <v>1.3000000000000003</v>
      </c>
      <c r="Q99" s="90">
        <f t="shared" si="21"/>
        <v>0.11394335230683686</v>
      </c>
      <c r="R99" s="23">
        <f t="shared" si="32"/>
        <v>1.8000000000000003</v>
      </c>
      <c r="S99" s="34">
        <f t="shared" si="22"/>
        <v>0.2552725051033061</v>
      </c>
      <c r="T99" s="23">
        <f t="shared" si="33"/>
        <v>2.600000000000001</v>
      </c>
      <c r="U99" s="34">
        <f t="shared" si="23"/>
        <v>0.41497334797081814</v>
      </c>
      <c r="V99" s="23">
        <f t="shared" si="34"/>
        <v>3.600000000000002</v>
      </c>
      <c r="W99" s="34">
        <f t="shared" si="24"/>
        <v>0.5563025007672875</v>
      </c>
      <c r="X99" s="23">
        <f t="shared" si="35"/>
        <v>4.599999999999989</v>
      </c>
      <c r="Y99" s="34">
        <f t="shared" si="25"/>
        <v>0.662757831681573</v>
      </c>
      <c r="Z99" s="23">
        <f t="shared" si="36"/>
        <v>5.599999999999968</v>
      </c>
      <c r="AA99" s="34">
        <f t="shared" si="26"/>
        <v>0.7481880270061979</v>
      </c>
      <c r="AB99" s="23">
        <f t="shared" si="37"/>
        <v>6.599999999999946</v>
      </c>
      <c r="AC99" s="34">
        <f t="shared" si="27"/>
        <v>0.8195439355418651</v>
      </c>
      <c r="AD99" s="23">
        <f t="shared" si="38"/>
        <v>7.599999999999925</v>
      </c>
      <c r="AE99" s="34">
        <f t="shared" si="28"/>
        <v>0.880813592280787</v>
      </c>
      <c r="AF99" s="23">
        <f t="shared" si="39"/>
        <v>8.599999999999904</v>
      </c>
      <c r="AG99" s="34">
        <f t="shared" si="29"/>
        <v>0.9344984512435629</v>
      </c>
      <c r="AH99" s="23">
        <f t="shared" si="40"/>
        <v>9.599999999999882</v>
      </c>
      <c r="AI99" s="33">
        <f t="shared" si="30"/>
        <v>0.9822712330395631</v>
      </c>
    </row>
    <row r="100" spans="16:35" ht="9.75" customHeight="1">
      <c r="P100" s="94">
        <f t="shared" si="31"/>
        <v>1.3100000000000003</v>
      </c>
      <c r="Q100" s="95">
        <f t="shared" si="21"/>
        <v>0.11727129565576436</v>
      </c>
      <c r="R100" s="23">
        <f t="shared" si="32"/>
        <v>1.8100000000000003</v>
      </c>
      <c r="S100" s="34">
        <f t="shared" si="22"/>
        <v>0.25767857486918455</v>
      </c>
      <c r="T100" s="23">
        <f t="shared" si="33"/>
        <v>2.620000000000001</v>
      </c>
      <c r="U100" s="34">
        <f t="shared" si="23"/>
        <v>0.41830129131974564</v>
      </c>
      <c r="V100" s="23">
        <f t="shared" si="34"/>
        <v>3.620000000000002</v>
      </c>
      <c r="W100" s="34">
        <f t="shared" si="24"/>
        <v>0.5587085705331659</v>
      </c>
      <c r="X100" s="23">
        <f t="shared" si="35"/>
        <v>4.619999999999989</v>
      </c>
      <c r="Y100" s="34">
        <f t="shared" si="25"/>
        <v>0.6646419755561245</v>
      </c>
      <c r="Z100" s="23">
        <f t="shared" si="36"/>
        <v>5.619999999999967</v>
      </c>
      <c r="AA100" s="34">
        <f t="shared" si="26"/>
        <v>0.7497363155690585</v>
      </c>
      <c r="AB100" s="23">
        <f t="shared" si="37"/>
        <v>6.619999999999946</v>
      </c>
      <c r="AC100" s="34">
        <f t="shared" si="27"/>
        <v>0.8208579894396963</v>
      </c>
      <c r="AD100" s="23">
        <f t="shared" si="38"/>
        <v>7.619999999999925</v>
      </c>
      <c r="AE100" s="34">
        <f t="shared" si="28"/>
        <v>0.8819549713395962</v>
      </c>
      <c r="AF100" s="23">
        <f t="shared" si="39"/>
        <v>8.619999999999903</v>
      </c>
      <c r="AG100" s="34">
        <f t="shared" si="29"/>
        <v>0.9355072658247079</v>
      </c>
      <c r="AH100" s="23">
        <f t="shared" si="40"/>
        <v>9.619999999999882</v>
      </c>
      <c r="AI100" s="33">
        <f t="shared" si="30"/>
        <v>0.9831750720378076</v>
      </c>
    </row>
    <row r="101" spans="16:35" ht="9.75" customHeight="1">
      <c r="P101" s="94">
        <f t="shared" si="31"/>
        <v>1.3200000000000003</v>
      </c>
      <c r="Q101" s="95">
        <f aca="true" t="shared" si="41" ref="Q101:Q132">LOG(P101)</f>
        <v>0.12057393120584996</v>
      </c>
      <c r="R101" s="23">
        <f t="shared" si="32"/>
        <v>1.8200000000000003</v>
      </c>
      <c r="S101" s="34">
        <f aca="true" t="shared" si="42" ref="S101:S132">LOG(R101)</f>
        <v>0.26007138798507484</v>
      </c>
      <c r="T101" s="89">
        <f t="shared" si="33"/>
        <v>2.640000000000001</v>
      </c>
      <c r="U101" s="90">
        <f aca="true" t="shared" si="43" ref="U101:U132">LOG(T101)</f>
        <v>0.4216039268698312</v>
      </c>
      <c r="V101" s="23">
        <f t="shared" si="34"/>
        <v>3.640000000000002</v>
      </c>
      <c r="W101" s="34">
        <f aca="true" t="shared" si="44" ref="W101:W132">LOG(V101)</f>
        <v>0.5611013836490563</v>
      </c>
      <c r="X101" s="23">
        <f t="shared" si="35"/>
        <v>4.639999999999988</v>
      </c>
      <c r="Y101" s="34">
        <f aca="true" t="shared" si="45" ref="Y101:Y132">LOG(X101)</f>
        <v>0.6665179805548798</v>
      </c>
      <c r="Z101" s="23">
        <f t="shared" si="36"/>
        <v>5.639999999999967</v>
      </c>
      <c r="AA101" s="34">
        <f aca="true" t="shared" si="46" ref="AA101:AA132">LOG(Z101)</f>
        <v>0.7512791039833397</v>
      </c>
      <c r="AB101" s="23">
        <f t="shared" si="37"/>
        <v>6.6399999999999455</v>
      </c>
      <c r="AC101" s="34">
        <f aca="true" t="shared" si="47" ref="AC101:AC132">LOG(AB101)</f>
        <v>0.822168079368014</v>
      </c>
      <c r="AD101" s="23">
        <f t="shared" si="38"/>
        <v>7.639999999999924</v>
      </c>
      <c r="AE101" s="34">
        <f aca="true" t="shared" si="48" ref="AE101:AE132">LOG(AD101)</f>
        <v>0.8830933585756856</v>
      </c>
      <c r="AF101" s="23">
        <f t="shared" si="39"/>
        <v>8.639999999999903</v>
      </c>
      <c r="AG101" s="34">
        <f aca="true" t="shared" si="49" ref="AG101:AG132">LOG(AF101)</f>
        <v>0.9365137424788884</v>
      </c>
      <c r="AH101" s="23">
        <f t="shared" si="40"/>
        <v>9.639999999999882</v>
      </c>
      <c r="AI101" s="33">
        <f aca="true" t="shared" si="50" ref="AI101:AI132">LOG(AH101)</f>
        <v>0.9840770339028254</v>
      </c>
    </row>
    <row r="102" spans="16:35" ht="9.75" customHeight="1">
      <c r="P102" s="94">
        <f aca="true" t="shared" si="51" ref="P102:P119">P101+0.01</f>
        <v>1.3300000000000003</v>
      </c>
      <c r="Q102" s="95">
        <f t="shared" si="41"/>
        <v>0.12385164096708588</v>
      </c>
      <c r="R102" s="23">
        <f aca="true" t="shared" si="52" ref="R102:R119">R101+0.01</f>
        <v>1.8300000000000003</v>
      </c>
      <c r="S102" s="34">
        <f t="shared" si="42"/>
        <v>0.2624510897304295</v>
      </c>
      <c r="T102" s="23">
        <f aca="true" t="shared" si="53" ref="T102:T119">T101+0.02</f>
        <v>2.660000000000001</v>
      </c>
      <c r="U102" s="34">
        <f t="shared" si="43"/>
        <v>0.42488163663106715</v>
      </c>
      <c r="V102" s="23">
        <f aca="true" t="shared" si="54" ref="V102:V119">V101+0.02</f>
        <v>3.660000000000002</v>
      </c>
      <c r="W102" s="34">
        <f t="shared" si="44"/>
        <v>0.5634810853944109</v>
      </c>
      <c r="X102" s="23">
        <f aca="true" t="shared" si="55" ref="X102:X119">X101+0.02</f>
        <v>4.659999999999988</v>
      </c>
      <c r="Y102" s="34">
        <f t="shared" si="45"/>
        <v>0.668385916689999</v>
      </c>
      <c r="Z102" s="23">
        <f aca="true" t="shared" si="56" ref="Z102:Z119">Z101+0.02</f>
        <v>5.659999999999966</v>
      </c>
      <c r="AA102" s="34">
        <f t="shared" si="46"/>
        <v>0.7528164311882688</v>
      </c>
      <c r="AB102" s="23">
        <f aca="true" t="shared" si="57" ref="AB102:AB119">AB101+0.02</f>
        <v>6.659999999999945</v>
      </c>
      <c r="AC102" s="34">
        <f t="shared" si="47"/>
        <v>0.8234742291702974</v>
      </c>
      <c r="AD102" s="23">
        <f aca="true" t="shared" si="58" ref="AD102:AD119">AD101+0.02</f>
        <v>7.659999999999924</v>
      </c>
      <c r="AE102" s="34">
        <f t="shared" si="48"/>
        <v>0.8842287696325997</v>
      </c>
      <c r="AF102" s="23">
        <f aca="true" t="shared" si="59" ref="AF102:AF119">AF101+0.02</f>
        <v>8.659999999999902</v>
      </c>
      <c r="AG102" s="34">
        <f t="shared" si="49"/>
        <v>0.9375178920173417</v>
      </c>
      <c r="AH102" s="89">
        <f aca="true" t="shared" si="60" ref="AH102:AH119">AH101+0.02</f>
        <v>9.659999999999881</v>
      </c>
      <c r="AI102" s="99">
        <f t="shared" si="50"/>
        <v>0.984977126415488</v>
      </c>
    </row>
    <row r="103" spans="16:35" ht="9.75" customHeight="1">
      <c r="P103" s="89">
        <f t="shared" si="51"/>
        <v>1.3400000000000003</v>
      </c>
      <c r="Q103" s="90">
        <f t="shared" si="41"/>
        <v>0.12710479836480773</v>
      </c>
      <c r="R103" s="23">
        <f t="shared" si="52"/>
        <v>1.8400000000000003</v>
      </c>
      <c r="S103" s="34">
        <f t="shared" si="42"/>
        <v>0.26481782300953655</v>
      </c>
      <c r="T103" s="23">
        <f t="shared" si="53"/>
        <v>2.680000000000001</v>
      </c>
      <c r="U103" s="34">
        <f t="shared" si="43"/>
        <v>0.428134794028789</v>
      </c>
      <c r="V103" s="23">
        <f t="shared" si="54"/>
        <v>3.680000000000002</v>
      </c>
      <c r="W103" s="34">
        <f t="shared" si="44"/>
        <v>0.5658478186735179</v>
      </c>
      <c r="X103" s="23">
        <f t="shared" si="55"/>
        <v>4.679999999999987</v>
      </c>
      <c r="Y103" s="34">
        <f t="shared" si="45"/>
        <v>0.6702458530741229</v>
      </c>
      <c r="Z103" s="23">
        <f t="shared" si="56"/>
        <v>5.679999999999966</v>
      </c>
      <c r="AA103" s="34">
        <f t="shared" si="46"/>
        <v>0.7543483357110162</v>
      </c>
      <c r="AB103" s="89">
        <f t="shared" si="57"/>
        <v>6.679999999999945</v>
      </c>
      <c r="AC103" s="90">
        <f t="shared" si="47"/>
        <v>0.824776462475542</v>
      </c>
      <c r="AD103" s="23">
        <f t="shared" si="58"/>
        <v>7.679999999999923</v>
      </c>
      <c r="AE103" s="34">
        <f t="shared" si="48"/>
        <v>0.8853612200315076</v>
      </c>
      <c r="AF103" s="23">
        <f t="shared" si="59"/>
        <v>8.679999999999902</v>
      </c>
      <c r="AG103" s="34">
        <f t="shared" si="49"/>
        <v>0.938519725176487</v>
      </c>
      <c r="AH103" s="23">
        <f t="shared" si="60"/>
        <v>9.67999999999988</v>
      </c>
      <c r="AI103" s="33">
        <f t="shared" si="50"/>
        <v>0.9858753573083883</v>
      </c>
    </row>
    <row r="104" spans="16:35" ht="9.75" customHeight="1">
      <c r="P104" s="96">
        <f t="shared" si="51"/>
        <v>1.3500000000000003</v>
      </c>
      <c r="Q104" s="97">
        <f t="shared" si="41"/>
        <v>0.13033376849500622</v>
      </c>
      <c r="R104" s="91">
        <f t="shared" si="52"/>
        <v>1.8500000000000003</v>
      </c>
      <c r="S104" s="92">
        <f t="shared" si="42"/>
        <v>0.2671717284030139</v>
      </c>
      <c r="T104" s="26">
        <f t="shared" si="53"/>
        <v>2.700000000000001</v>
      </c>
      <c r="U104" s="35">
        <f t="shared" si="43"/>
        <v>0.4313637641589875</v>
      </c>
      <c r="V104" s="26">
        <f t="shared" si="54"/>
        <v>3.700000000000002</v>
      </c>
      <c r="W104" s="35">
        <f t="shared" si="44"/>
        <v>0.5682017240669952</v>
      </c>
      <c r="X104" s="91">
        <f t="shared" si="55"/>
        <v>4.699999999999987</v>
      </c>
      <c r="Y104" s="92">
        <f t="shared" si="45"/>
        <v>0.6720978579357163</v>
      </c>
      <c r="Z104" s="26">
        <f t="shared" si="56"/>
        <v>5.6999999999999655</v>
      </c>
      <c r="AA104" s="35">
        <f t="shared" si="46"/>
        <v>0.7558748556724888</v>
      </c>
      <c r="AB104" s="26">
        <f t="shared" si="57"/>
        <v>6.699999999999944</v>
      </c>
      <c r="AC104" s="35">
        <f t="shared" si="47"/>
        <v>0.8260748027008228</v>
      </c>
      <c r="AD104" s="26">
        <f t="shared" si="58"/>
        <v>7.699999999999923</v>
      </c>
      <c r="AE104" s="35">
        <f t="shared" si="48"/>
        <v>0.8864907251724775</v>
      </c>
      <c r="AF104" s="26">
        <f t="shared" si="59"/>
        <v>8.699999999999902</v>
      </c>
      <c r="AG104" s="35">
        <f t="shared" si="49"/>
        <v>0.9395192526186136</v>
      </c>
      <c r="AH104" s="26">
        <f t="shared" si="60"/>
        <v>9.69999999999988</v>
      </c>
      <c r="AI104" s="36">
        <f t="shared" si="50"/>
        <v>0.9867717342662395</v>
      </c>
    </row>
    <row r="105" spans="16:35" ht="9.75" customHeight="1">
      <c r="P105" s="94">
        <f t="shared" si="51"/>
        <v>1.3600000000000003</v>
      </c>
      <c r="Q105" s="95">
        <f t="shared" si="41"/>
        <v>0.13353890837021762</v>
      </c>
      <c r="R105" s="23">
        <f t="shared" si="52"/>
        <v>1.8600000000000003</v>
      </c>
      <c r="S105" s="34">
        <f t="shared" si="42"/>
        <v>0.2695129442179164</v>
      </c>
      <c r="T105" s="23">
        <f t="shared" si="53"/>
        <v>2.720000000000001</v>
      </c>
      <c r="U105" s="34">
        <f t="shared" si="43"/>
        <v>0.4345689040341989</v>
      </c>
      <c r="V105" s="23">
        <f t="shared" si="54"/>
        <v>3.720000000000002</v>
      </c>
      <c r="W105" s="34">
        <f t="shared" si="44"/>
        <v>0.5705429398818977</v>
      </c>
      <c r="X105" s="23">
        <f t="shared" si="55"/>
        <v>4.719999999999986</v>
      </c>
      <c r="Y105" s="34">
        <f t="shared" si="45"/>
        <v>0.6739419986340865</v>
      </c>
      <c r="Z105" s="23">
        <f t="shared" si="56"/>
        <v>5.719999999999965</v>
      </c>
      <c r="AA105" s="34">
        <f t="shared" si="46"/>
        <v>0.7573960287930216</v>
      </c>
      <c r="AB105" s="23">
        <f t="shared" si="57"/>
        <v>6.719999999999944</v>
      </c>
      <c r="AC105" s="34">
        <f t="shared" si="47"/>
        <v>0.8273692730538216</v>
      </c>
      <c r="AD105" s="23">
        <f t="shared" si="58"/>
        <v>7.7199999999999225</v>
      </c>
      <c r="AE105" s="34">
        <f t="shared" si="48"/>
        <v>0.8876173003357318</v>
      </c>
      <c r="AF105" s="23">
        <f t="shared" si="59"/>
        <v>8.719999999999901</v>
      </c>
      <c r="AG105" s="34">
        <f t="shared" si="49"/>
        <v>0.9405164849325623</v>
      </c>
      <c r="AH105" s="23">
        <f t="shared" si="60"/>
        <v>9.71999999999988</v>
      </c>
      <c r="AI105" s="33">
        <f t="shared" si="50"/>
        <v>0.9876662649262692</v>
      </c>
    </row>
    <row r="106" spans="16:35" ht="9.75" customHeight="1">
      <c r="P106" s="94">
        <f t="shared" si="51"/>
        <v>1.3700000000000003</v>
      </c>
      <c r="Q106" s="95">
        <f t="shared" si="41"/>
        <v>0.13672056715640687</v>
      </c>
      <c r="R106" s="23">
        <f t="shared" si="52"/>
        <v>1.8700000000000003</v>
      </c>
      <c r="S106" s="34">
        <f t="shared" si="42"/>
        <v>0.271841606536499</v>
      </c>
      <c r="T106" s="23">
        <f t="shared" si="53"/>
        <v>2.740000000000001</v>
      </c>
      <c r="U106" s="34">
        <f t="shared" si="43"/>
        <v>0.43775056282038816</v>
      </c>
      <c r="V106" s="23">
        <f t="shared" si="54"/>
        <v>3.740000000000002</v>
      </c>
      <c r="W106" s="34">
        <f t="shared" si="44"/>
        <v>0.5728716022004804</v>
      </c>
      <c r="X106" s="23">
        <f t="shared" si="55"/>
        <v>4.739999999999986</v>
      </c>
      <c r="Y106" s="34">
        <f t="shared" si="45"/>
        <v>0.6757783416740838</v>
      </c>
      <c r="Z106" s="23">
        <f t="shared" si="56"/>
        <v>5.739999999999965</v>
      </c>
      <c r="AA106" s="34">
        <f t="shared" si="46"/>
        <v>0.7589118923979709</v>
      </c>
      <c r="AB106" s="23">
        <f t="shared" si="57"/>
        <v>6.739999999999943</v>
      </c>
      <c r="AC106" s="34">
        <f t="shared" si="47"/>
        <v>0.8286598965353161</v>
      </c>
      <c r="AD106" s="23">
        <f t="shared" si="58"/>
        <v>7.739999999999922</v>
      </c>
      <c r="AE106" s="34">
        <f t="shared" si="48"/>
        <v>0.8887409606828882</v>
      </c>
      <c r="AF106" s="23">
        <f t="shared" si="59"/>
        <v>8.7399999999999</v>
      </c>
      <c r="AG106" s="34">
        <f t="shared" si="49"/>
        <v>0.9415114326343981</v>
      </c>
      <c r="AH106" s="23">
        <f t="shared" si="60"/>
        <v>9.73999999999988</v>
      </c>
      <c r="AI106" s="33">
        <f t="shared" si="50"/>
        <v>0.9885589568786102</v>
      </c>
    </row>
    <row r="107" spans="16:35" ht="9.75" customHeight="1">
      <c r="P107" s="89">
        <f t="shared" si="51"/>
        <v>1.3800000000000003</v>
      </c>
      <c r="Q107" s="90">
        <f t="shared" si="41"/>
        <v>0.1398790864012366</v>
      </c>
      <c r="R107" s="23">
        <f t="shared" si="52"/>
        <v>1.8800000000000003</v>
      </c>
      <c r="S107" s="34">
        <f t="shared" si="42"/>
        <v>0.2741578492636799</v>
      </c>
      <c r="T107" s="23">
        <f t="shared" si="53"/>
        <v>2.760000000000001</v>
      </c>
      <c r="U107" s="34">
        <f t="shared" si="43"/>
        <v>0.4409090820652179</v>
      </c>
      <c r="V107" s="23">
        <f t="shared" si="54"/>
        <v>3.760000000000002</v>
      </c>
      <c r="W107" s="34">
        <f t="shared" si="44"/>
        <v>0.5751878449276613</v>
      </c>
      <c r="X107" s="23">
        <f t="shared" si="55"/>
        <v>4.759999999999986</v>
      </c>
      <c r="Y107" s="34">
        <f t="shared" si="45"/>
        <v>0.6776069527204919</v>
      </c>
      <c r="Z107" s="23">
        <f t="shared" si="56"/>
        <v>5.759999999999964</v>
      </c>
      <c r="AA107" s="34">
        <f t="shared" si="46"/>
        <v>0.7604224834232094</v>
      </c>
      <c r="AB107" s="23">
        <f t="shared" si="57"/>
        <v>6.759999999999943</v>
      </c>
      <c r="AC107" s="34">
        <f t="shared" si="47"/>
        <v>0.8299466959416323</v>
      </c>
      <c r="AD107" s="23">
        <f t="shared" si="58"/>
        <v>7.759999999999922</v>
      </c>
      <c r="AE107" s="34">
        <f t="shared" si="48"/>
        <v>0.8898617212581841</v>
      </c>
      <c r="AF107" s="23">
        <f t="shared" si="59"/>
        <v>8.7599999999999</v>
      </c>
      <c r="AG107" s="34">
        <f t="shared" si="49"/>
        <v>0.9425041061680758</v>
      </c>
      <c r="AH107" s="23">
        <f t="shared" si="60"/>
        <v>9.759999999999879</v>
      </c>
      <c r="AI107" s="33">
        <f t="shared" si="50"/>
        <v>0.9894498176666864</v>
      </c>
    </row>
    <row r="108" spans="16:35" ht="9.75" customHeight="1">
      <c r="P108" s="94">
        <f t="shared" si="51"/>
        <v>1.3900000000000003</v>
      </c>
      <c r="Q108" s="95">
        <f t="shared" si="41"/>
        <v>0.1430148002540952</v>
      </c>
      <c r="R108" s="23">
        <f t="shared" si="52"/>
        <v>1.8900000000000003</v>
      </c>
      <c r="S108" s="34">
        <f t="shared" si="42"/>
        <v>0.27646180417324423</v>
      </c>
      <c r="T108" s="23">
        <f t="shared" si="53"/>
        <v>2.780000000000001</v>
      </c>
      <c r="U108" s="34">
        <f t="shared" si="43"/>
        <v>0.44404479591807644</v>
      </c>
      <c r="V108" s="89">
        <f t="shared" si="54"/>
        <v>3.780000000000002</v>
      </c>
      <c r="W108" s="90">
        <f t="shared" si="44"/>
        <v>0.5774917998372255</v>
      </c>
      <c r="X108" s="23">
        <f t="shared" si="55"/>
        <v>4.779999999999985</v>
      </c>
      <c r="Y108" s="34">
        <f t="shared" si="45"/>
        <v>0.6794278966121176</v>
      </c>
      <c r="Z108" s="23">
        <f t="shared" si="56"/>
        <v>5.779999999999964</v>
      </c>
      <c r="AA108" s="34">
        <f t="shared" si="46"/>
        <v>0.7619278384205264</v>
      </c>
      <c r="AB108" s="23">
        <f t="shared" si="57"/>
        <v>6.7799999999999425</v>
      </c>
      <c r="AC108" s="34">
        <f t="shared" si="47"/>
        <v>0.8312296938670597</v>
      </c>
      <c r="AD108" s="23">
        <f t="shared" si="58"/>
        <v>7.779999999999921</v>
      </c>
      <c r="AE108" s="34">
        <f t="shared" si="48"/>
        <v>0.8909795969896845</v>
      </c>
      <c r="AF108" s="23">
        <f t="shared" si="59"/>
        <v>8.7799999999999</v>
      </c>
      <c r="AG108" s="34">
        <f t="shared" si="49"/>
        <v>0.9434945159060976</v>
      </c>
      <c r="AH108" s="23">
        <f t="shared" si="60"/>
        <v>9.779999999999879</v>
      </c>
      <c r="AI108" s="33">
        <f t="shared" si="50"/>
        <v>0.9903388547875961</v>
      </c>
    </row>
    <row r="109" spans="16:35" ht="9.75" customHeight="1">
      <c r="P109" s="94">
        <f t="shared" si="51"/>
        <v>1.4000000000000004</v>
      </c>
      <c r="Q109" s="95">
        <f t="shared" si="41"/>
        <v>0.14612803567823815</v>
      </c>
      <c r="R109" s="23">
        <f t="shared" si="52"/>
        <v>1.9000000000000004</v>
      </c>
      <c r="S109" s="34">
        <f t="shared" si="42"/>
        <v>0.27875360095282903</v>
      </c>
      <c r="T109" s="89">
        <f t="shared" si="53"/>
        <v>2.800000000000001</v>
      </c>
      <c r="U109" s="90">
        <f t="shared" si="43"/>
        <v>0.4471580313422194</v>
      </c>
      <c r="V109" s="23">
        <f t="shared" si="54"/>
        <v>3.800000000000002</v>
      </c>
      <c r="W109" s="34">
        <f t="shared" si="44"/>
        <v>0.5797835966168103</v>
      </c>
      <c r="X109" s="23">
        <f t="shared" si="55"/>
        <v>4.799999999999985</v>
      </c>
      <c r="Y109" s="34">
        <f t="shared" si="45"/>
        <v>0.6812412373755858</v>
      </c>
      <c r="Z109" s="89">
        <f t="shared" si="56"/>
        <v>5.799999999999963</v>
      </c>
      <c r="AA109" s="90">
        <f t="shared" si="46"/>
        <v>0.7634279935629346</v>
      </c>
      <c r="AB109" s="23">
        <f t="shared" si="57"/>
        <v>6.799999999999942</v>
      </c>
      <c r="AC109" s="34">
        <f t="shared" si="47"/>
        <v>0.8325089127062326</v>
      </c>
      <c r="AD109" s="23">
        <f t="shared" si="58"/>
        <v>7.799999999999921</v>
      </c>
      <c r="AE109" s="34">
        <f t="shared" si="48"/>
        <v>0.892094602690476</v>
      </c>
      <c r="AF109" s="23">
        <f t="shared" si="59"/>
        <v>8.7999999999999</v>
      </c>
      <c r="AG109" s="34">
        <f t="shared" si="49"/>
        <v>0.9444826721501637</v>
      </c>
      <c r="AH109" s="23">
        <f t="shared" si="60"/>
        <v>9.799999999999878</v>
      </c>
      <c r="AI109" s="33">
        <f t="shared" si="50"/>
        <v>0.9912260756924894</v>
      </c>
    </row>
    <row r="110" spans="16:35" ht="9.75" customHeight="1">
      <c r="P110" s="94">
        <f t="shared" si="51"/>
        <v>1.4100000000000004</v>
      </c>
      <c r="Q110" s="95">
        <f t="shared" si="41"/>
        <v>0.14921911265538002</v>
      </c>
      <c r="R110" s="23">
        <f t="shared" si="52"/>
        <v>1.9100000000000004</v>
      </c>
      <c r="S110" s="34">
        <f t="shared" si="42"/>
        <v>0.2810333672477276</v>
      </c>
      <c r="T110" s="23">
        <f t="shared" si="53"/>
        <v>2.820000000000001</v>
      </c>
      <c r="U110" s="34">
        <f t="shared" si="43"/>
        <v>0.45024910831936127</v>
      </c>
      <c r="V110" s="23">
        <f t="shared" si="54"/>
        <v>3.820000000000002</v>
      </c>
      <c r="W110" s="34">
        <f t="shared" si="44"/>
        <v>0.582063362911709</v>
      </c>
      <c r="X110" s="23">
        <f t="shared" si="55"/>
        <v>4.819999999999984</v>
      </c>
      <c r="Y110" s="34">
        <f t="shared" si="45"/>
        <v>0.6830470382388482</v>
      </c>
      <c r="Z110" s="23">
        <f t="shared" si="56"/>
        <v>5.819999999999963</v>
      </c>
      <c r="AA110" s="34">
        <f t="shared" si="46"/>
        <v>0.7649229846498857</v>
      </c>
      <c r="AB110" s="23">
        <f t="shared" si="57"/>
        <v>6.819999999999942</v>
      </c>
      <c r="AC110" s="34">
        <f t="shared" si="47"/>
        <v>0.8337843746564751</v>
      </c>
      <c r="AD110" s="23">
        <f t="shared" si="58"/>
        <v>7.81999999999992</v>
      </c>
      <c r="AE110" s="34">
        <f t="shared" si="48"/>
        <v>0.8932067530598435</v>
      </c>
      <c r="AF110" s="23">
        <f t="shared" si="59"/>
        <v>8.819999999999899</v>
      </c>
      <c r="AG110" s="34">
        <f t="shared" si="49"/>
        <v>0.9454685851318148</v>
      </c>
      <c r="AH110" s="23">
        <f t="shared" si="60"/>
        <v>9.819999999999878</v>
      </c>
      <c r="AI110" s="33">
        <f t="shared" si="50"/>
        <v>0.9921114877869442</v>
      </c>
    </row>
    <row r="111" spans="16:35" ht="9.75" customHeight="1">
      <c r="P111" s="89">
        <f t="shared" si="51"/>
        <v>1.4200000000000004</v>
      </c>
      <c r="Q111" s="90">
        <f t="shared" si="41"/>
        <v>0.1522883443830566</v>
      </c>
      <c r="R111" s="23">
        <f t="shared" si="52"/>
        <v>1.9200000000000004</v>
      </c>
      <c r="S111" s="34">
        <f t="shared" si="42"/>
        <v>0.2833012287035497</v>
      </c>
      <c r="T111" s="23">
        <f t="shared" si="53"/>
        <v>2.840000000000001</v>
      </c>
      <c r="U111" s="34">
        <f t="shared" si="43"/>
        <v>0.45331834004703786</v>
      </c>
      <c r="V111" s="23">
        <f t="shared" si="54"/>
        <v>3.840000000000002</v>
      </c>
      <c r="W111" s="34">
        <f t="shared" si="44"/>
        <v>0.584331224367531</v>
      </c>
      <c r="X111" s="23">
        <f t="shared" si="55"/>
        <v>4.839999999999984</v>
      </c>
      <c r="Y111" s="34">
        <f t="shared" si="45"/>
        <v>0.684845361644411</v>
      </c>
      <c r="Z111" s="23">
        <f t="shared" si="56"/>
        <v>5.8399999999999626</v>
      </c>
      <c r="AA111" s="34">
        <f t="shared" si="46"/>
        <v>0.7664128471123967</v>
      </c>
      <c r="AB111" s="23">
        <f t="shared" si="57"/>
        <v>6.839999999999941</v>
      </c>
      <c r="AC111" s="34">
        <f t="shared" si="47"/>
        <v>0.8350561017201125</v>
      </c>
      <c r="AD111" s="23">
        <f t="shared" si="58"/>
        <v>7.83999999999992</v>
      </c>
      <c r="AE111" s="34">
        <f t="shared" si="48"/>
        <v>0.894316062684434</v>
      </c>
      <c r="AF111" s="23">
        <f t="shared" si="59"/>
        <v>8.839999999999899</v>
      </c>
      <c r="AG111" s="34">
        <f t="shared" si="49"/>
        <v>0.9464522650130681</v>
      </c>
      <c r="AH111" s="23">
        <f t="shared" si="60"/>
        <v>9.839999999999877</v>
      </c>
      <c r="AI111" s="33">
        <f t="shared" si="50"/>
        <v>0.9929950984313362</v>
      </c>
    </row>
    <row r="112" spans="16:35" ht="9.75" customHeight="1">
      <c r="P112" s="94">
        <f t="shared" si="51"/>
        <v>1.4300000000000004</v>
      </c>
      <c r="Q112" s="95">
        <f t="shared" si="41"/>
        <v>0.15533603746506192</v>
      </c>
      <c r="R112" s="89">
        <f t="shared" si="52"/>
        <v>1.9300000000000004</v>
      </c>
      <c r="S112" s="90">
        <f t="shared" si="42"/>
        <v>0.2855573090077739</v>
      </c>
      <c r="T112" s="23">
        <f t="shared" si="53"/>
        <v>2.860000000000001</v>
      </c>
      <c r="U112" s="34">
        <f t="shared" si="43"/>
        <v>0.45636603312904317</v>
      </c>
      <c r="V112" s="23">
        <f t="shared" si="54"/>
        <v>3.860000000000002</v>
      </c>
      <c r="W112" s="34">
        <f t="shared" si="44"/>
        <v>0.5865873046717552</v>
      </c>
      <c r="X112" s="23">
        <f t="shared" si="55"/>
        <v>4.8599999999999834</v>
      </c>
      <c r="Y112" s="34">
        <f t="shared" si="45"/>
        <v>0.6866362692622919</v>
      </c>
      <c r="Z112" s="23">
        <f t="shared" si="56"/>
        <v>5.859999999999962</v>
      </c>
      <c r="AA112" s="34">
        <f t="shared" si="46"/>
        <v>0.7678976160180878</v>
      </c>
      <c r="AB112" s="23">
        <f t="shared" si="57"/>
        <v>6.859999999999941</v>
      </c>
      <c r="AC112" s="34">
        <f t="shared" si="47"/>
        <v>0.8363241157067479</v>
      </c>
      <c r="AD112" s="23">
        <f t="shared" si="58"/>
        <v>7.8599999999999195</v>
      </c>
      <c r="AE112" s="34">
        <f t="shared" si="48"/>
        <v>0.8954225460394034</v>
      </c>
      <c r="AF112" s="23">
        <f t="shared" si="59"/>
        <v>8.859999999999898</v>
      </c>
      <c r="AG112" s="34">
        <f t="shared" si="49"/>
        <v>0.9474337218870458</v>
      </c>
      <c r="AH112" s="23">
        <f t="shared" si="60"/>
        <v>9.859999999999877</v>
      </c>
      <c r="AI112" s="33">
        <f t="shared" si="50"/>
        <v>0.9938769149412058</v>
      </c>
    </row>
    <row r="113" spans="16:35" ht="9.75" customHeight="1">
      <c r="P113" s="94">
        <f t="shared" si="51"/>
        <v>1.4400000000000004</v>
      </c>
      <c r="Q113" s="95">
        <f t="shared" si="41"/>
        <v>0.15836249209524977</v>
      </c>
      <c r="R113" s="23">
        <f t="shared" si="52"/>
        <v>1.9400000000000004</v>
      </c>
      <c r="S113" s="34">
        <f t="shared" si="42"/>
        <v>0.2878017299302261</v>
      </c>
      <c r="T113" s="23">
        <f t="shared" si="53"/>
        <v>2.8800000000000012</v>
      </c>
      <c r="U113" s="34">
        <f t="shared" si="43"/>
        <v>0.459392487759231</v>
      </c>
      <c r="V113" s="23">
        <f t="shared" si="54"/>
        <v>3.880000000000002</v>
      </c>
      <c r="W113" s="34">
        <f t="shared" si="44"/>
        <v>0.5888317255942075</v>
      </c>
      <c r="X113" s="23">
        <f t="shared" si="55"/>
        <v>4.879999999999983</v>
      </c>
      <c r="Y113" s="34">
        <f t="shared" si="45"/>
        <v>0.6884198220027091</v>
      </c>
      <c r="Z113" s="23">
        <f t="shared" si="56"/>
        <v>5.879999999999962</v>
      </c>
      <c r="AA113" s="34">
        <f t="shared" si="46"/>
        <v>0.7693773260761356</v>
      </c>
      <c r="AB113" s="23">
        <f t="shared" si="57"/>
        <v>6.87999999999994</v>
      </c>
      <c r="AC113" s="34">
        <f t="shared" si="47"/>
        <v>0.8375884382355075</v>
      </c>
      <c r="AD113" s="23">
        <f t="shared" si="58"/>
        <v>7.879999999999919</v>
      </c>
      <c r="AE113" s="34">
        <f t="shared" si="48"/>
        <v>0.8965262174895509</v>
      </c>
      <c r="AF113" s="23">
        <f t="shared" si="59"/>
        <v>8.879999999999898</v>
      </c>
      <c r="AG113" s="34">
        <f t="shared" si="49"/>
        <v>0.948412965778596</v>
      </c>
      <c r="AH113" s="23">
        <f t="shared" si="60"/>
        <v>9.879999999999876</v>
      </c>
      <c r="AI113" s="33">
        <f t="shared" si="50"/>
        <v>0.9947569445876226</v>
      </c>
    </row>
    <row r="114" spans="16:35" ht="9.75" customHeight="1">
      <c r="P114" s="96">
        <f t="shared" si="51"/>
        <v>1.4500000000000004</v>
      </c>
      <c r="Q114" s="97">
        <f t="shared" si="41"/>
        <v>0.16136800223497502</v>
      </c>
      <c r="R114" s="26">
        <f t="shared" si="52"/>
        <v>1.9500000000000004</v>
      </c>
      <c r="S114" s="35">
        <f t="shared" si="42"/>
        <v>0.2900346113625181</v>
      </c>
      <c r="T114" s="26">
        <f t="shared" si="53"/>
        <v>2.9000000000000012</v>
      </c>
      <c r="U114" s="35">
        <f t="shared" si="43"/>
        <v>0.46239799789895625</v>
      </c>
      <c r="V114" s="26">
        <f t="shared" si="54"/>
        <v>3.900000000000002</v>
      </c>
      <c r="W114" s="35">
        <f t="shared" si="44"/>
        <v>0.5910646070264994</v>
      </c>
      <c r="X114" s="26">
        <f t="shared" si="55"/>
        <v>4.899999999999983</v>
      </c>
      <c r="Y114" s="35">
        <f t="shared" si="45"/>
        <v>0.6901960800285121</v>
      </c>
      <c r="Z114" s="26">
        <f t="shared" si="56"/>
        <v>5.899999999999961</v>
      </c>
      <c r="AA114" s="35">
        <f t="shared" si="46"/>
        <v>0.7708520116421413</v>
      </c>
      <c r="AB114" s="26">
        <f t="shared" si="57"/>
        <v>6.89999999999994</v>
      </c>
      <c r="AC114" s="35">
        <f t="shared" si="47"/>
        <v>0.8388490907372516</v>
      </c>
      <c r="AD114" s="91">
        <f t="shared" si="58"/>
        <v>7.899999999999919</v>
      </c>
      <c r="AE114" s="92">
        <f t="shared" si="48"/>
        <v>0.8976270912904369</v>
      </c>
      <c r="AF114" s="26">
        <f t="shared" si="59"/>
        <v>8.899999999999897</v>
      </c>
      <c r="AG114" s="35">
        <f t="shared" si="49"/>
        <v>0.9493900066449078</v>
      </c>
      <c r="AH114" s="26">
        <f t="shared" si="60"/>
        <v>9.899999999999876</v>
      </c>
      <c r="AI114" s="36">
        <f t="shared" si="50"/>
        <v>0.9956351945975445</v>
      </c>
    </row>
    <row r="115" spans="16:35" ht="9.75" customHeight="1">
      <c r="P115" s="94">
        <f t="shared" si="51"/>
        <v>1.4600000000000004</v>
      </c>
      <c r="Q115" s="95">
        <f t="shared" si="41"/>
        <v>0.16435285578443723</v>
      </c>
      <c r="R115" s="23">
        <f t="shared" si="52"/>
        <v>1.9600000000000004</v>
      </c>
      <c r="S115" s="34">
        <f t="shared" si="42"/>
        <v>0.29225607135647613</v>
      </c>
      <c r="T115" s="23">
        <f t="shared" si="53"/>
        <v>2.9200000000000013</v>
      </c>
      <c r="U115" s="34">
        <f t="shared" si="43"/>
        <v>0.46538285144841846</v>
      </c>
      <c r="V115" s="23">
        <f t="shared" si="54"/>
        <v>3.920000000000002</v>
      </c>
      <c r="W115" s="34">
        <f t="shared" si="44"/>
        <v>0.5932860670204575</v>
      </c>
      <c r="X115" s="23">
        <f t="shared" si="55"/>
        <v>4.919999999999982</v>
      </c>
      <c r="Y115" s="34">
        <f t="shared" si="45"/>
        <v>0.6919651027673588</v>
      </c>
      <c r="Z115" s="23">
        <f t="shared" si="56"/>
        <v>5.919999999999961</v>
      </c>
      <c r="AA115" s="34">
        <f t="shared" si="46"/>
        <v>0.7723217067229169</v>
      </c>
      <c r="AB115" s="23">
        <f t="shared" si="57"/>
        <v>6.9199999999999395</v>
      </c>
      <c r="AC115" s="34">
        <f t="shared" si="47"/>
        <v>0.840106094456754</v>
      </c>
      <c r="AD115" s="23">
        <f t="shared" si="58"/>
        <v>7.919999999999918</v>
      </c>
      <c r="AE115" s="34">
        <f t="shared" si="48"/>
        <v>0.898725181589489</v>
      </c>
      <c r="AF115" s="23">
        <f t="shared" si="59"/>
        <v>8.919999999999897</v>
      </c>
      <c r="AG115" s="34">
        <f t="shared" si="49"/>
        <v>0.9503648543761181</v>
      </c>
      <c r="AH115" s="23">
        <f t="shared" si="60"/>
        <v>9.919999999999876</v>
      </c>
      <c r="AI115" s="33">
        <f t="shared" si="50"/>
        <v>0.9965116721541732</v>
      </c>
    </row>
    <row r="116" spans="16:35" ht="9.75" customHeight="1">
      <c r="P116" s="89">
        <f t="shared" si="51"/>
        <v>1.4700000000000004</v>
      </c>
      <c r="Q116" s="90">
        <f t="shared" si="41"/>
        <v>0.16731733474817623</v>
      </c>
      <c r="R116" s="23">
        <f t="shared" si="52"/>
        <v>1.9700000000000004</v>
      </c>
      <c r="S116" s="34">
        <f t="shared" si="42"/>
        <v>0.294466226161593</v>
      </c>
      <c r="T116" s="23">
        <f t="shared" si="53"/>
        <v>2.9400000000000013</v>
      </c>
      <c r="U116" s="34">
        <f t="shared" si="43"/>
        <v>0.4683473304121575</v>
      </c>
      <c r="V116" s="23">
        <f t="shared" si="54"/>
        <v>3.940000000000002</v>
      </c>
      <c r="W116" s="34">
        <f t="shared" si="44"/>
        <v>0.5954962218255744</v>
      </c>
      <c r="X116" s="23">
        <f t="shared" si="55"/>
        <v>4.939999999999982</v>
      </c>
      <c r="Y116" s="34">
        <f t="shared" si="45"/>
        <v>0.6937269489236453</v>
      </c>
      <c r="Z116" s="23">
        <f t="shared" si="56"/>
        <v>5.93999999999996</v>
      </c>
      <c r="AA116" s="34">
        <f t="shared" si="46"/>
        <v>0.7737864449811906</v>
      </c>
      <c r="AB116" s="23">
        <f t="shared" si="57"/>
        <v>6.939999999999939</v>
      </c>
      <c r="AC116" s="34">
        <f t="shared" si="47"/>
        <v>0.8413594704548512</v>
      </c>
      <c r="AD116" s="23">
        <f t="shared" si="58"/>
        <v>7.939999999999918</v>
      </c>
      <c r="AE116" s="34">
        <f t="shared" si="48"/>
        <v>0.8998205024270918</v>
      </c>
      <c r="AF116" s="23">
        <f t="shared" si="59"/>
        <v>8.939999999999896</v>
      </c>
      <c r="AG116" s="34">
        <f t="shared" si="49"/>
        <v>0.9513375187959127</v>
      </c>
      <c r="AH116" s="23">
        <f t="shared" si="60"/>
        <v>9.939999999999875</v>
      </c>
      <c r="AI116" s="33">
        <f t="shared" si="50"/>
        <v>0.9973863843973079</v>
      </c>
    </row>
    <row r="117" spans="16:35" ht="9.75" customHeight="1">
      <c r="P117" s="94">
        <f t="shared" si="51"/>
        <v>1.4800000000000004</v>
      </c>
      <c r="Q117" s="95">
        <f t="shared" si="41"/>
        <v>0.17026171539495752</v>
      </c>
      <c r="R117" s="23">
        <f t="shared" si="52"/>
        <v>1.9800000000000004</v>
      </c>
      <c r="S117" s="34">
        <f t="shared" si="42"/>
        <v>0.2966651902615312</v>
      </c>
      <c r="T117" s="23">
        <f t="shared" si="53"/>
        <v>2.9600000000000013</v>
      </c>
      <c r="U117" s="34">
        <f t="shared" si="43"/>
        <v>0.4712917110589388</v>
      </c>
      <c r="V117" s="23">
        <f t="shared" si="54"/>
        <v>3.960000000000002</v>
      </c>
      <c r="W117" s="34">
        <f t="shared" si="44"/>
        <v>0.5976951859255125</v>
      </c>
      <c r="X117" s="23">
        <f t="shared" si="55"/>
        <v>4.959999999999981</v>
      </c>
      <c r="Y117" s="34">
        <f t="shared" si="45"/>
        <v>0.6954816764901959</v>
      </c>
      <c r="Z117" s="23">
        <f t="shared" si="56"/>
        <v>5.95999999999996</v>
      </c>
      <c r="AA117" s="34">
        <f t="shared" si="46"/>
        <v>0.7752462597402335</v>
      </c>
      <c r="AB117" s="23">
        <f t="shared" si="57"/>
        <v>6.959999999999939</v>
      </c>
      <c r="AC117" s="34">
        <f t="shared" si="47"/>
        <v>0.8426092396105583</v>
      </c>
      <c r="AD117" s="23">
        <f t="shared" si="58"/>
        <v>7.959999999999917</v>
      </c>
      <c r="AE117" s="34">
        <f t="shared" si="48"/>
        <v>0.9009130677376646</v>
      </c>
      <c r="AF117" s="23">
        <f t="shared" si="59"/>
        <v>8.959999999999896</v>
      </c>
      <c r="AG117" s="34">
        <f t="shared" si="49"/>
        <v>0.9523080096621201</v>
      </c>
      <c r="AH117" s="23">
        <f t="shared" si="60"/>
        <v>9.959999999999875</v>
      </c>
      <c r="AI117" s="33">
        <f t="shared" si="50"/>
        <v>0.9982593384236933</v>
      </c>
    </row>
    <row r="118" spans="16:35" ht="9.75" customHeight="1">
      <c r="P118" s="94">
        <f t="shared" si="51"/>
        <v>1.4900000000000004</v>
      </c>
      <c r="Q118" s="95">
        <f t="shared" si="41"/>
        <v>0.17318626841227416</v>
      </c>
      <c r="R118" s="23">
        <f t="shared" si="52"/>
        <v>1.9900000000000004</v>
      </c>
      <c r="S118" s="34">
        <f t="shared" si="42"/>
        <v>0.29885307640970676</v>
      </c>
      <c r="T118" s="23">
        <f t="shared" si="53"/>
        <v>2.9800000000000013</v>
      </c>
      <c r="U118" s="34">
        <f t="shared" si="43"/>
        <v>0.47421626407625544</v>
      </c>
      <c r="V118" s="23">
        <f t="shared" si="54"/>
        <v>3.980000000000002</v>
      </c>
      <c r="W118" s="34">
        <f t="shared" si="44"/>
        <v>0.5998830720736881</v>
      </c>
      <c r="X118" s="23">
        <f t="shared" si="55"/>
        <v>4.979999999999981</v>
      </c>
      <c r="Y118" s="34">
        <f t="shared" si="45"/>
        <v>0.6972293427597158</v>
      </c>
      <c r="Z118" s="23">
        <f t="shared" si="56"/>
        <v>5.97999999999996</v>
      </c>
      <c r="AA118" s="34">
        <f t="shared" si="46"/>
        <v>0.7767011839884079</v>
      </c>
      <c r="AB118" s="23">
        <f t="shared" si="57"/>
        <v>6.979999999999938</v>
      </c>
      <c r="AC118" s="34">
        <f t="shared" si="47"/>
        <v>0.8438554226231573</v>
      </c>
      <c r="AD118" s="23">
        <f t="shared" si="58"/>
        <v>7.979999999999917</v>
      </c>
      <c r="AE118" s="34">
        <f t="shared" si="48"/>
        <v>0.9020028913507249</v>
      </c>
      <c r="AF118" s="23">
        <f t="shared" si="59"/>
        <v>8.979999999999896</v>
      </c>
      <c r="AG118" s="34">
        <f t="shared" si="49"/>
        <v>0.9532763366672993</v>
      </c>
      <c r="AH118" s="23">
        <f t="shared" si="60"/>
        <v>9.979999999999874</v>
      </c>
      <c r="AI118" s="33">
        <f t="shared" si="50"/>
        <v>0.9991305412873657</v>
      </c>
    </row>
    <row r="119" spans="16:35" ht="9.75" customHeight="1">
      <c r="P119" s="26">
        <f t="shared" si="51"/>
        <v>1.5000000000000004</v>
      </c>
      <c r="Q119" s="35">
        <f t="shared" si="41"/>
        <v>0.17609125905568138</v>
      </c>
      <c r="R119" s="26">
        <f t="shared" si="52"/>
        <v>2.0000000000000004</v>
      </c>
      <c r="S119" s="35">
        <f t="shared" si="42"/>
        <v>0.3010299956639813</v>
      </c>
      <c r="T119" s="91">
        <f t="shared" si="53"/>
        <v>3.0000000000000013</v>
      </c>
      <c r="U119" s="92">
        <f t="shared" si="43"/>
        <v>0.47712125471966266</v>
      </c>
      <c r="V119" s="26">
        <f t="shared" si="54"/>
        <v>4.000000000000002</v>
      </c>
      <c r="W119" s="35">
        <f t="shared" si="44"/>
        <v>0.6020599913279626</v>
      </c>
      <c r="X119" s="26">
        <f t="shared" si="55"/>
        <v>4.9999999999999805</v>
      </c>
      <c r="Y119" s="35">
        <f t="shared" si="45"/>
        <v>0.6989700043360171</v>
      </c>
      <c r="Z119" s="91">
        <f t="shared" si="56"/>
        <v>5.999999999999959</v>
      </c>
      <c r="AA119" s="92">
        <f t="shared" si="46"/>
        <v>0.7781512503836406</v>
      </c>
      <c r="AB119" s="26">
        <f t="shared" si="57"/>
        <v>6.999999999999938</v>
      </c>
      <c r="AC119" s="35">
        <f t="shared" si="47"/>
        <v>0.8450980400142529</v>
      </c>
      <c r="AD119" s="26">
        <f t="shared" si="58"/>
        <v>7.9999999999999165</v>
      </c>
      <c r="AE119" s="35">
        <f t="shared" si="48"/>
        <v>0.9030899869919391</v>
      </c>
      <c r="AF119" s="26">
        <f t="shared" si="59"/>
        <v>8.999999999999895</v>
      </c>
      <c r="AG119" s="35">
        <f t="shared" si="49"/>
        <v>0.9542425094393198</v>
      </c>
      <c r="AH119" s="26">
        <f t="shared" si="60"/>
        <v>9.999999999999874</v>
      </c>
      <c r="AI119" s="36">
        <f t="shared" si="50"/>
        <v>0.9999999999999946</v>
      </c>
    </row>
    <row r="120" spans="1:35" ht="12.75">
      <c r="A120" s="93"/>
      <c r="B120" s="93"/>
      <c r="C120" s="93"/>
      <c r="D120" s="93"/>
      <c r="E120" s="93"/>
      <c r="F120" s="93"/>
      <c r="G120" s="93"/>
      <c r="H120" s="93"/>
      <c r="I120" s="93"/>
      <c r="J120" s="93"/>
      <c r="K120" s="93"/>
      <c r="L120" s="93"/>
      <c r="M120" s="93"/>
      <c r="N120" s="93"/>
      <c r="O120" s="129"/>
      <c r="P120" s="161" t="s">
        <v>17</v>
      </c>
      <c r="Q120" s="161"/>
      <c r="R120" s="162" t="s">
        <v>18</v>
      </c>
      <c r="S120" s="162"/>
      <c r="T120" s="162" t="s">
        <v>19</v>
      </c>
      <c r="U120" s="162"/>
      <c r="V120" s="149" t="s">
        <v>20</v>
      </c>
      <c r="W120" s="149"/>
      <c r="X120" s="149" t="s">
        <v>23</v>
      </c>
      <c r="Y120" s="157"/>
      <c r="Z120" s="149" t="s">
        <v>24</v>
      </c>
      <c r="AA120" s="157"/>
      <c r="AB120" s="159" t="s">
        <v>25</v>
      </c>
      <c r="AC120" s="160"/>
      <c r="AD120" s="149" t="s">
        <v>26</v>
      </c>
      <c r="AE120" s="157"/>
      <c r="AF120" s="149" t="s">
        <v>27</v>
      </c>
      <c r="AG120" s="149"/>
      <c r="AH120" s="149" t="s">
        <v>28</v>
      </c>
      <c r="AI120" s="157"/>
    </row>
  </sheetData>
  <mergeCells count="16">
    <mergeCell ref="M11:M16"/>
    <mergeCell ref="N3:O3"/>
    <mergeCell ref="N4:O4"/>
    <mergeCell ref="M46:O59"/>
    <mergeCell ref="B56:K59"/>
    <mergeCell ref="P120:Q120"/>
    <mergeCell ref="R120:S120"/>
    <mergeCell ref="T120:U120"/>
    <mergeCell ref="S44:W53"/>
    <mergeCell ref="AD120:AE120"/>
    <mergeCell ref="AF120:AG120"/>
    <mergeCell ref="AH120:AI120"/>
    <mergeCell ref="V120:W120"/>
    <mergeCell ref="X120:Y120"/>
    <mergeCell ref="Z120:AA120"/>
    <mergeCell ref="AB120:AC120"/>
  </mergeCells>
  <printOptions/>
  <pageMargins left="0.75" right="0.75" top="1" bottom="1" header="0.5" footer="0.5"/>
  <pageSetup horizontalDpi="600" verticalDpi="600" orientation="portrait" r:id="rId10"/>
  <drawing r:id="rId9"/>
  <legacyDrawing r:id="rId8"/>
  <oleObjects>
    <oleObject progId="Equation.3" shapeId="21899371" r:id="rId1"/>
    <oleObject progId="Equation.3" shapeId="21899372" r:id="rId2"/>
    <oleObject progId="Equation.3" shapeId="21899373" r:id="rId3"/>
    <oleObject progId="Equation.3" shapeId="21899374" r:id="rId4"/>
    <oleObject progId="Equation.3" shapeId="21899375" r:id="rId5"/>
    <oleObject progId="Equation.3" shapeId="21899376" r:id="rId6"/>
    <oleObject progId="Equation.3" shapeId="21899377" r:id="rId7"/>
  </oleObjects>
</worksheet>
</file>

<file path=xl/worksheets/sheet7.xml><?xml version="1.0" encoding="utf-8"?>
<worksheet xmlns="http://schemas.openxmlformats.org/spreadsheetml/2006/main" xmlns:r="http://schemas.openxmlformats.org/officeDocument/2006/relationships">
  <dimension ref="A1:AI120"/>
  <sheetViews>
    <sheetView tabSelected="1" workbookViewId="0" topLeftCell="A1">
      <selection activeCell="U36" sqref="U36"/>
    </sheetView>
  </sheetViews>
  <sheetFormatPr defaultColWidth="9.140625" defaultRowHeight="12.75"/>
  <cols>
    <col min="1" max="1" width="2.57421875" style="0" customWidth="1"/>
    <col min="2" max="2" width="2.7109375" style="0" bestFit="1" customWidth="1"/>
    <col min="3" max="3" width="4.8515625" style="0" bestFit="1" customWidth="1"/>
    <col min="4" max="4" width="5.57421875" style="0" bestFit="1" customWidth="1"/>
    <col min="5" max="5" width="4.8515625" style="0" bestFit="1" customWidth="1"/>
    <col min="6" max="6" width="5.57421875" style="0" bestFit="1" customWidth="1"/>
    <col min="7" max="7" width="4.8515625" style="0" bestFit="1" customWidth="1"/>
    <col min="8" max="10" width="5.57421875" style="0" bestFit="1" customWidth="1"/>
    <col min="11" max="11" width="3.421875" style="0" bestFit="1" customWidth="1"/>
    <col min="12" max="12" width="1.7109375" style="0" customWidth="1"/>
    <col min="13" max="13" width="19.00390625" style="0" bestFit="1" customWidth="1"/>
    <col min="14" max="14" width="5.28125" style="0" bestFit="1" customWidth="1"/>
    <col min="15" max="15" width="8.8515625" style="115" customWidth="1"/>
    <col min="16" max="16" width="3.140625" style="0" bestFit="1" customWidth="1"/>
    <col min="17" max="17" width="5.57421875" style="0" bestFit="1" customWidth="1"/>
    <col min="18" max="18" width="3.421875" style="0" bestFit="1" customWidth="1"/>
    <col min="19" max="19" width="5.57421875" style="0" bestFit="1" customWidth="1"/>
    <col min="20" max="20" width="3.421875" style="0" bestFit="1" customWidth="1"/>
    <col min="21" max="21" width="5.57421875" style="0" bestFit="1" customWidth="1"/>
    <col min="22" max="22" width="3.421875" style="0" bestFit="1" customWidth="1"/>
    <col min="23" max="23" width="5.57421875" style="0" bestFit="1" customWidth="1"/>
    <col min="24" max="24" width="3.421875" style="0" bestFit="1" customWidth="1"/>
    <col min="25" max="25" width="5.57421875" style="0" bestFit="1" customWidth="1"/>
    <col min="26" max="26" width="3.421875" style="0" bestFit="1" customWidth="1"/>
    <col min="27" max="27" width="5.421875" style="0" bestFit="1" customWidth="1"/>
    <col min="28" max="28" width="3.421875" style="0" bestFit="1" customWidth="1"/>
    <col min="29" max="29" width="5.57421875" style="0" bestFit="1" customWidth="1"/>
    <col min="30" max="30" width="3.421875" style="0" bestFit="1" customWidth="1"/>
    <col min="31" max="31" width="5.57421875" style="0" bestFit="1" customWidth="1"/>
    <col min="32" max="32" width="3.421875" style="0" bestFit="1" customWidth="1"/>
    <col min="33" max="33" width="5.57421875" style="0" bestFit="1" customWidth="1"/>
    <col min="34" max="34" width="3.8515625" style="0" bestFit="1" customWidth="1"/>
    <col min="35" max="35" width="5.57421875" style="0" bestFit="1" customWidth="1"/>
  </cols>
  <sheetData>
    <row r="1" spans="16:35" ht="7.5" customHeight="1" thickBot="1">
      <c r="P1" s="70"/>
      <c r="Q1" s="71"/>
      <c r="R1" s="70"/>
      <c r="S1" s="71"/>
      <c r="T1" s="70"/>
      <c r="U1" s="71"/>
      <c r="V1" s="70"/>
      <c r="W1" s="71"/>
      <c r="X1" s="70"/>
      <c r="Y1" s="71"/>
      <c r="Z1" s="70"/>
      <c r="AA1" s="71"/>
      <c r="AB1" s="70"/>
      <c r="AC1" s="71"/>
      <c r="AD1" s="70"/>
      <c r="AE1" s="71"/>
      <c r="AF1" s="70"/>
      <c r="AG1" s="71"/>
      <c r="AH1" s="70"/>
      <c r="AI1" s="71"/>
    </row>
    <row r="2" spans="2:35" ht="12.75" customHeight="1" thickBot="1">
      <c r="B2" s="77" t="s">
        <v>21</v>
      </c>
      <c r="C2" s="78" t="s">
        <v>2</v>
      </c>
      <c r="D2" s="78" t="s">
        <v>7</v>
      </c>
      <c r="E2" s="78" t="s">
        <v>3</v>
      </c>
      <c r="F2" s="78" t="s">
        <v>8</v>
      </c>
      <c r="G2" s="78" t="s">
        <v>4</v>
      </c>
      <c r="H2" s="78" t="s">
        <v>9</v>
      </c>
      <c r="I2" s="78" t="s">
        <v>5</v>
      </c>
      <c r="J2" s="78" t="s">
        <v>10</v>
      </c>
      <c r="K2" s="79" t="s">
        <v>21</v>
      </c>
      <c r="L2" s="118"/>
      <c r="M2" s="118" t="s">
        <v>49</v>
      </c>
      <c r="N2" s="118"/>
      <c r="O2" s="125"/>
      <c r="P2" s="25"/>
      <c r="Q2" s="34"/>
      <c r="R2" s="25"/>
      <c r="S2" s="34"/>
      <c r="T2" s="25"/>
      <c r="U2" s="34"/>
      <c r="V2" s="25"/>
      <c r="W2" s="34"/>
      <c r="X2" s="25"/>
      <c r="Y2" s="34"/>
      <c r="Z2" s="25"/>
      <c r="AA2" s="34"/>
      <c r="AB2" s="25"/>
      <c r="AC2" s="34"/>
      <c r="AD2" s="25"/>
      <c r="AE2" s="34"/>
      <c r="AF2" s="25"/>
      <c r="AG2" s="34"/>
      <c r="AH2" s="25"/>
      <c r="AI2" s="34"/>
    </row>
    <row r="3" spans="2:35" ht="9" customHeight="1">
      <c r="B3" s="72">
        <v>0</v>
      </c>
      <c r="C3" s="64">
        <f>SIN(RADIANS(B3))</f>
        <v>0</v>
      </c>
      <c r="D3" s="33" t="s">
        <v>12</v>
      </c>
      <c r="E3" s="64">
        <f>COS(RADIANS(B3))</f>
        <v>1</v>
      </c>
      <c r="F3" s="33">
        <f>-1*LOG(E3)</f>
        <v>0</v>
      </c>
      <c r="G3" s="64">
        <f>TAN(RADIANS(B3))</f>
        <v>0</v>
      </c>
      <c r="H3" s="33" t="s">
        <v>11</v>
      </c>
      <c r="I3" s="69" t="s">
        <v>6</v>
      </c>
      <c r="J3" s="33" t="s">
        <v>6</v>
      </c>
      <c r="K3" s="72">
        <v>90</v>
      </c>
      <c r="L3" s="119"/>
      <c r="M3" s="119" t="s">
        <v>47</v>
      </c>
      <c r="N3" s="164" t="s">
        <v>53</v>
      </c>
      <c r="O3" s="165"/>
      <c r="P3" s="25"/>
      <c r="Q3" s="34"/>
      <c r="R3" s="25"/>
      <c r="S3" s="34"/>
      <c r="T3" s="25"/>
      <c r="U3" s="34"/>
      <c r="V3" s="25"/>
      <c r="W3" s="34"/>
      <c r="X3" s="25"/>
      <c r="Y3" s="34"/>
      <c r="Z3" s="25"/>
      <c r="AA3" s="34"/>
      <c r="AB3" s="25"/>
      <c r="AC3" s="34"/>
      <c r="AD3" s="25"/>
      <c r="AE3" s="34"/>
      <c r="AF3" s="25"/>
      <c r="AG3" s="34"/>
      <c r="AH3" s="25"/>
      <c r="AI3" s="34"/>
    </row>
    <row r="4" spans="2:35" ht="9" customHeight="1">
      <c r="B4" s="72">
        <f>B3+0.5</f>
        <v>0.5</v>
      </c>
      <c r="C4" s="64">
        <f aca="true" t="shared" si="0" ref="C4:C54">SIN(RADIANS(B4))</f>
        <v>0.008726535498373935</v>
      </c>
      <c r="D4" s="33">
        <f>-1*LOG(C4)</f>
        <v>2.0591581403231674</v>
      </c>
      <c r="E4" s="64">
        <f aca="true" t="shared" si="1" ref="E4:E54">COS(RADIANS(B4))</f>
        <v>0.9999619230641713</v>
      </c>
      <c r="F4" s="33">
        <f>-1*LOG(E4)</f>
        <v>1.6536917957764417E-05</v>
      </c>
      <c r="G4" s="64">
        <f aca="true" t="shared" si="2" ref="G4:G54">TAN(RADIANS(B4))</f>
        <v>0.00872686779075879</v>
      </c>
      <c r="H4" s="33">
        <f>-1*LOG(G4)</f>
        <v>2.0591416034052092</v>
      </c>
      <c r="I4" s="64">
        <f>1/TAN(RADIANS(B4))</f>
        <v>114.58865012930961</v>
      </c>
      <c r="J4" s="33">
        <f>LOG(I4)</f>
        <v>2.0591416034052092</v>
      </c>
      <c r="K4" s="72">
        <f>K3-0.5</f>
        <v>89.5</v>
      </c>
      <c r="L4" s="119"/>
      <c r="M4" s="119" t="s">
        <v>48</v>
      </c>
      <c r="N4" s="164" t="s">
        <v>52</v>
      </c>
      <c r="O4" s="165"/>
      <c r="P4" s="25"/>
      <c r="Q4" s="34"/>
      <c r="R4" s="25"/>
      <c r="S4" s="34"/>
      <c r="T4" s="25"/>
      <c r="U4" s="34"/>
      <c r="V4" s="25"/>
      <c r="W4" s="34"/>
      <c r="X4" s="25"/>
      <c r="Y4" s="34"/>
      <c r="Z4" s="25"/>
      <c r="AA4" s="34"/>
      <c r="AB4" s="25"/>
      <c r="AC4" s="34"/>
      <c r="AD4" s="25"/>
      <c r="AE4" s="34"/>
      <c r="AF4" s="25"/>
      <c r="AG4" s="34"/>
      <c r="AH4" s="25"/>
      <c r="AI4" s="34"/>
    </row>
    <row r="5" spans="2:35" ht="9" customHeight="1">
      <c r="B5" s="72">
        <f aca="true" t="shared" si="3" ref="B5:B14">B4+0.5</f>
        <v>1</v>
      </c>
      <c r="C5" s="64">
        <f t="shared" si="0"/>
        <v>0.01745240643728351</v>
      </c>
      <c r="D5" s="33">
        <f aca="true" t="shared" si="4" ref="D5:D54">-1*LOG(C5)</f>
        <v>1.7581446815771438</v>
      </c>
      <c r="E5" s="64">
        <f t="shared" si="1"/>
        <v>0.9998476951563913</v>
      </c>
      <c r="F5" s="33">
        <f aca="true" t="shared" si="5" ref="F5:F54">-1*LOG(E5)</f>
        <v>6.615019077152172E-05</v>
      </c>
      <c r="G5" s="64">
        <f t="shared" si="2"/>
        <v>0.017455064928217585</v>
      </c>
      <c r="H5" s="33">
        <f aca="true" t="shared" si="6" ref="H5:H54">-1*LOG(G5)</f>
        <v>1.7580785313863723</v>
      </c>
      <c r="I5" s="64">
        <f aca="true" t="shared" si="7" ref="I5:I54">1/TAN(RADIANS(B5))</f>
        <v>57.28996163075943</v>
      </c>
      <c r="J5" s="33">
        <f aca="true" t="shared" si="8" ref="J5:J54">LOG(I5)</f>
        <v>1.7580785313863723</v>
      </c>
      <c r="K5" s="72">
        <f aca="true" t="shared" si="9" ref="K5:K14">K4-0.5</f>
        <v>89</v>
      </c>
      <c r="L5" s="119"/>
      <c r="M5" s="140"/>
      <c r="N5" s="119"/>
      <c r="O5" s="34"/>
      <c r="P5" s="25"/>
      <c r="Q5" s="34"/>
      <c r="R5" s="25"/>
      <c r="S5" s="34"/>
      <c r="T5" s="25"/>
      <c r="U5" s="34"/>
      <c r="V5" s="25"/>
      <c r="W5" s="34"/>
      <c r="X5" s="25"/>
      <c r="Y5" s="34"/>
      <c r="Z5" s="25"/>
      <c r="AA5" s="34"/>
      <c r="AB5" s="25"/>
      <c r="AC5" s="34"/>
      <c r="AD5" s="25"/>
      <c r="AE5" s="34"/>
      <c r="AF5" s="25"/>
      <c r="AG5" s="34"/>
      <c r="AH5" s="25"/>
      <c r="AI5" s="34"/>
    </row>
    <row r="6" spans="2:35" ht="9" customHeight="1">
      <c r="B6" s="72">
        <f t="shared" si="3"/>
        <v>1.5</v>
      </c>
      <c r="C6" s="64">
        <f t="shared" si="0"/>
        <v>0.026176948307873153</v>
      </c>
      <c r="D6" s="33">
        <f t="shared" si="4"/>
        <v>1.5820809846111377</v>
      </c>
      <c r="E6" s="64">
        <f t="shared" si="1"/>
        <v>0.9996573249755573</v>
      </c>
      <c r="F6" s="33">
        <f t="shared" si="5"/>
        <v>0.0001488473767975829</v>
      </c>
      <c r="G6" s="64">
        <f t="shared" si="2"/>
        <v>0.02618592156918693</v>
      </c>
      <c r="H6" s="33">
        <f t="shared" si="6"/>
        <v>1.5819321372343402</v>
      </c>
      <c r="I6" s="64">
        <f t="shared" si="7"/>
        <v>38.1884592970256</v>
      </c>
      <c r="J6" s="33">
        <f t="shared" si="8"/>
        <v>1.58193213723434</v>
      </c>
      <c r="K6" s="72">
        <f t="shared" si="9"/>
        <v>88.5</v>
      </c>
      <c r="L6" s="119"/>
      <c r="N6" s="119"/>
      <c r="O6" s="34"/>
      <c r="P6" s="25"/>
      <c r="Q6" s="34"/>
      <c r="R6" s="25"/>
      <c r="S6" s="34"/>
      <c r="T6" s="25"/>
      <c r="U6" s="34"/>
      <c r="V6" s="25"/>
      <c r="W6" s="34"/>
      <c r="X6" s="25"/>
      <c r="Y6" s="34"/>
      <c r="Z6" s="25"/>
      <c r="AA6" s="34"/>
      <c r="AB6" s="25"/>
      <c r="AC6" s="34"/>
      <c r="AD6" s="25"/>
      <c r="AE6" s="34"/>
      <c r="AF6" s="25"/>
      <c r="AG6" s="34"/>
      <c r="AH6" s="25"/>
      <c r="AI6" s="34"/>
    </row>
    <row r="7" spans="2:35" ht="9" customHeight="1">
      <c r="B7" s="72">
        <f t="shared" si="3"/>
        <v>2</v>
      </c>
      <c r="C7" s="64">
        <f t="shared" si="0"/>
        <v>0.03489949670250097</v>
      </c>
      <c r="D7" s="33">
        <f t="shared" si="4"/>
        <v>1.4571808361039342</v>
      </c>
      <c r="E7" s="64">
        <f t="shared" si="1"/>
        <v>0.9993908270190958</v>
      </c>
      <c r="F7" s="33">
        <f t="shared" si="5"/>
        <v>0.0002646410784149058</v>
      </c>
      <c r="G7" s="64">
        <f t="shared" si="2"/>
        <v>0.03492076949174773</v>
      </c>
      <c r="H7" s="33">
        <f t="shared" si="6"/>
        <v>1.4569161950255192</v>
      </c>
      <c r="I7" s="64">
        <f t="shared" si="7"/>
        <v>28.636253282915604</v>
      </c>
      <c r="J7" s="33">
        <f t="shared" si="8"/>
        <v>1.4569161950255192</v>
      </c>
      <c r="K7" s="72">
        <f t="shared" si="9"/>
        <v>88</v>
      </c>
      <c r="L7" s="119"/>
      <c r="N7" s="119"/>
      <c r="O7" s="34"/>
      <c r="P7" s="25"/>
      <c r="Q7" s="34"/>
      <c r="R7" s="25"/>
      <c r="S7" s="34"/>
      <c r="T7" s="25"/>
      <c r="U7" s="34"/>
      <c r="V7" s="25"/>
      <c r="W7" s="34"/>
      <c r="X7" s="25"/>
      <c r="Y7" s="34"/>
      <c r="Z7" s="25"/>
      <c r="AA7" s="34"/>
      <c r="AB7" s="25"/>
      <c r="AC7" s="34"/>
      <c r="AD7" s="25"/>
      <c r="AE7" s="34"/>
      <c r="AF7" s="25"/>
      <c r="AG7" s="34"/>
      <c r="AH7" s="25"/>
      <c r="AI7" s="34"/>
    </row>
    <row r="8" spans="2:35" ht="9" customHeight="1">
      <c r="B8" s="72">
        <f t="shared" si="3"/>
        <v>2.5</v>
      </c>
      <c r="C8" s="64">
        <f t="shared" si="0"/>
        <v>0.043619387365336</v>
      </c>
      <c r="D8" s="33">
        <f t="shared" si="4"/>
        <v>1.3603204383841507</v>
      </c>
      <c r="E8" s="64">
        <f t="shared" si="1"/>
        <v>0.9990482215818578</v>
      </c>
      <c r="F8" s="33">
        <f t="shared" si="5"/>
        <v>0.0004135489497101041</v>
      </c>
      <c r="G8" s="64">
        <f t="shared" si="2"/>
        <v>0.04366094290851206</v>
      </c>
      <c r="H8" s="33">
        <f t="shared" si="6"/>
        <v>1.3599068894344408</v>
      </c>
      <c r="I8" s="64">
        <f t="shared" si="7"/>
        <v>22.9037655484312</v>
      </c>
      <c r="J8" s="33">
        <f t="shared" si="8"/>
        <v>1.3599068894344406</v>
      </c>
      <c r="K8" s="72">
        <f t="shared" si="9"/>
        <v>87.5</v>
      </c>
      <c r="L8" s="119"/>
      <c r="M8" s="119"/>
      <c r="N8" s="119"/>
      <c r="O8" s="34"/>
      <c r="P8" s="25"/>
      <c r="Q8" s="34"/>
      <c r="R8" s="25"/>
      <c r="S8" s="34"/>
      <c r="T8" s="25"/>
      <c r="U8" s="34"/>
      <c r="V8" s="25"/>
      <c r="W8" s="34"/>
      <c r="X8" s="25"/>
      <c r="Y8" s="34"/>
      <c r="Z8" s="25"/>
      <c r="AA8" s="34"/>
      <c r="AB8" s="25"/>
      <c r="AC8" s="34"/>
      <c r="AD8" s="25"/>
      <c r="AE8" s="34"/>
      <c r="AF8" s="25"/>
      <c r="AG8" s="34"/>
      <c r="AH8" s="25"/>
      <c r="AI8" s="34"/>
    </row>
    <row r="9" spans="2:35" ht="9" customHeight="1">
      <c r="B9" s="72">
        <f t="shared" si="3"/>
        <v>3</v>
      </c>
      <c r="C9" s="64">
        <f t="shared" si="0"/>
        <v>0.052335956242943835</v>
      </c>
      <c r="D9" s="33">
        <f t="shared" si="4"/>
        <v>1.281199836323954</v>
      </c>
      <c r="E9" s="64">
        <f t="shared" si="1"/>
        <v>0.9986295347545738</v>
      </c>
      <c r="F9" s="33">
        <f t="shared" si="5"/>
        <v>0.0005955937072498928</v>
      </c>
      <c r="G9" s="64">
        <f t="shared" si="2"/>
        <v>0.05240777928304121</v>
      </c>
      <c r="H9" s="33">
        <f t="shared" si="6"/>
        <v>1.2806042426167041</v>
      </c>
      <c r="I9" s="64">
        <f t="shared" si="7"/>
        <v>19.081136687728208</v>
      </c>
      <c r="J9" s="33">
        <f t="shared" si="8"/>
        <v>1.2806042426167041</v>
      </c>
      <c r="K9" s="72">
        <f t="shared" si="9"/>
        <v>87</v>
      </c>
      <c r="L9" s="119"/>
      <c r="M9" s="119"/>
      <c r="N9" s="119"/>
      <c r="O9" s="34"/>
      <c r="P9" s="25"/>
      <c r="Q9" s="34"/>
      <c r="R9" s="25"/>
      <c r="S9" s="34"/>
      <c r="T9" s="25"/>
      <c r="U9" s="34"/>
      <c r="V9" s="25"/>
      <c r="W9" s="34"/>
      <c r="X9" s="25"/>
      <c r="Y9" s="34"/>
      <c r="Z9" s="25"/>
      <c r="AA9" s="34"/>
      <c r="AB9" s="25"/>
      <c r="AC9" s="34"/>
      <c r="AD9" s="25"/>
      <c r="AE9" s="34"/>
      <c r="AF9" s="25"/>
      <c r="AG9" s="34"/>
      <c r="AH9" s="25"/>
      <c r="AI9" s="34"/>
    </row>
    <row r="10" spans="2:35" ht="9" customHeight="1">
      <c r="B10" s="72">
        <f t="shared" si="3"/>
        <v>3.5</v>
      </c>
      <c r="C10" s="64">
        <f>SIN(RADIANS(B10))</f>
        <v>0.06104853953485687</v>
      </c>
      <c r="D10" s="33">
        <f t="shared" si="4"/>
        <v>1.2143247212283446</v>
      </c>
      <c r="E10" s="64">
        <f t="shared" si="1"/>
        <v>0.9981347984218669</v>
      </c>
      <c r="F10" s="33">
        <f t="shared" si="5"/>
        <v>0.00081080314395553</v>
      </c>
      <c r="G10" s="64">
        <f t="shared" si="2"/>
        <v>0.061162620150484306</v>
      </c>
      <c r="H10" s="33">
        <f t="shared" si="6"/>
        <v>1.213513918084389</v>
      </c>
      <c r="I10" s="64">
        <f t="shared" si="7"/>
        <v>16.349855476099673</v>
      </c>
      <c r="J10" s="33">
        <f t="shared" si="8"/>
        <v>1.213513918084389</v>
      </c>
      <c r="K10" s="72">
        <f t="shared" si="9"/>
        <v>86.5</v>
      </c>
      <c r="L10" s="119"/>
      <c r="M10" s="130" t="s">
        <v>50</v>
      </c>
      <c r="N10" s="131"/>
      <c r="O10" s="132"/>
      <c r="P10" s="25"/>
      <c r="Q10" s="34"/>
      <c r="R10" s="25"/>
      <c r="S10" s="34"/>
      <c r="T10" s="25"/>
      <c r="U10" s="34"/>
      <c r="V10" s="25"/>
      <c r="W10" s="34"/>
      <c r="X10" s="25"/>
      <c r="Y10" s="34"/>
      <c r="Z10" s="25"/>
      <c r="AA10" s="34"/>
      <c r="AB10" s="25"/>
      <c r="AC10" s="34"/>
      <c r="AD10" s="25"/>
      <c r="AE10" s="34"/>
      <c r="AF10" s="25"/>
      <c r="AG10" s="34"/>
      <c r="AH10" s="25"/>
      <c r="AI10" s="34"/>
    </row>
    <row r="11" spans="2:35" ht="9" customHeight="1">
      <c r="B11" s="72">
        <f t="shared" si="3"/>
        <v>4</v>
      </c>
      <c r="C11" s="64">
        <f t="shared" si="0"/>
        <v>0.0697564737441253</v>
      </c>
      <c r="D11" s="33">
        <f>-1*LOG(C11)</f>
        <v>1.1564154815183678</v>
      </c>
      <c r="E11" s="64">
        <f t="shared" si="1"/>
        <v>0.9975640502598242</v>
      </c>
      <c r="F11" s="33">
        <f t="shared" si="5"/>
        <v>0.0010592101460972971</v>
      </c>
      <c r="G11" s="64">
        <f t="shared" si="2"/>
        <v>0.06992681194351041</v>
      </c>
      <c r="H11" s="33">
        <f t="shared" si="6"/>
        <v>1.1553562713722705</v>
      </c>
      <c r="I11" s="64">
        <f t="shared" si="7"/>
        <v>14.300666256711928</v>
      </c>
      <c r="J11" s="33">
        <f t="shared" si="8"/>
        <v>1.1553562713722705</v>
      </c>
      <c r="K11" s="72">
        <f t="shared" si="9"/>
        <v>86</v>
      </c>
      <c r="L11" s="119"/>
      <c r="M11" s="163" t="s">
        <v>56</v>
      </c>
      <c r="N11" s="131"/>
      <c r="O11" s="132"/>
      <c r="P11" s="25"/>
      <c r="Q11" s="34"/>
      <c r="R11" s="25"/>
      <c r="S11" s="34"/>
      <c r="T11" s="25"/>
      <c r="U11" s="34"/>
      <c r="V11" s="25"/>
      <c r="W11" s="34"/>
      <c r="X11" s="25"/>
      <c r="Y11" s="34"/>
      <c r="Z11" s="25"/>
      <c r="AA11" s="34"/>
      <c r="AB11" s="25"/>
      <c r="AC11" s="34"/>
      <c r="AD11" s="25"/>
      <c r="AE11" s="34"/>
      <c r="AF11" s="25"/>
      <c r="AG11" s="34"/>
      <c r="AH11" s="25"/>
      <c r="AI11" s="34"/>
    </row>
    <row r="12" spans="2:35" ht="9" customHeight="1">
      <c r="B12" s="73">
        <f t="shared" si="3"/>
        <v>4.5</v>
      </c>
      <c r="C12" s="65">
        <f t="shared" si="0"/>
        <v>0.07845909572784494</v>
      </c>
      <c r="D12" s="36">
        <f t="shared" si="4"/>
        <v>1.1053567015935617</v>
      </c>
      <c r="E12" s="65">
        <f t="shared" si="1"/>
        <v>0.996917333733128</v>
      </c>
      <c r="F12" s="36">
        <f t="shared" si="5"/>
        <v>0.0013408527134306813</v>
      </c>
      <c r="G12" s="65">
        <f t="shared" si="2"/>
        <v>0.07870170682461844</v>
      </c>
      <c r="H12" s="36">
        <f t="shared" si="6"/>
        <v>1.104015848880131</v>
      </c>
      <c r="I12" s="65">
        <f t="shared" si="7"/>
        <v>12.706204736174707</v>
      </c>
      <c r="J12" s="36">
        <f t="shared" si="8"/>
        <v>1.104015848880131</v>
      </c>
      <c r="K12" s="73">
        <f t="shared" si="9"/>
        <v>85.5</v>
      </c>
      <c r="L12" s="119"/>
      <c r="M12" s="163"/>
      <c r="N12" s="131"/>
      <c r="O12" s="132"/>
      <c r="P12" s="25"/>
      <c r="Q12" s="34"/>
      <c r="R12" s="25"/>
      <c r="S12" s="34"/>
      <c r="T12" s="25"/>
      <c r="U12" s="34"/>
      <c r="V12" s="25"/>
      <c r="W12" s="34"/>
      <c r="X12" s="25"/>
      <c r="Y12" s="34"/>
      <c r="Z12" s="25"/>
      <c r="AA12" s="34"/>
      <c r="AB12" s="25"/>
      <c r="AC12" s="34"/>
      <c r="AD12" s="25"/>
      <c r="AE12" s="34"/>
      <c r="AF12" s="25"/>
      <c r="AG12" s="34"/>
      <c r="AH12" s="25"/>
      <c r="AI12" s="34"/>
    </row>
    <row r="13" spans="2:35" ht="9" customHeight="1">
      <c r="B13" s="74">
        <f t="shared" si="3"/>
        <v>5</v>
      </c>
      <c r="C13" s="62">
        <f t="shared" si="0"/>
        <v>0.08715574274765817</v>
      </c>
      <c r="D13" s="63">
        <f t="shared" si="4"/>
        <v>1.0597039916698798</v>
      </c>
      <c r="E13" s="62">
        <f t="shared" si="1"/>
        <v>0.9961946980917455</v>
      </c>
      <c r="F13" s="63">
        <f t="shared" si="5"/>
        <v>0.0016557739825009408</v>
      </c>
      <c r="G13" s="62">
        <f t="shared" si="2"/>
        <v>0.08748866352592401</v>
      </c>
      <c r="H13" s="63">
        <f t="shared" si="6"/>
        <v>1.0580482176873787</v>
      </c>
      <c r="I13" s="64">
        <f t="shared" si="7"/>
        <v>11.430052302761343</v>
      </c>
      <c r="J13" s="33">
        <f t="shared" si="8"/>
        <v>1.058048217687379</v>
      </c>
      <c r="K13" s="74">
        <f t="shared" si="9"/>
        <v>85</v>
      </c>
      <c r="L13" s="120"/>
      <c r="M13" s="163"/>
      <c r="N13" s="131"/>
      <c r="O13" s="132"/>
      <c r="P13" s="25"/>
      <c r="Q13" s="34"/>
      <c r="R13" s="25"/>
      <c r="S13" s="34"/>
      <c r="T13" s="25"/>
      <c r="U13" s="34"/>
      <c r="V13" s="25"/>
      <c r="W13" s="34"/>
      <c r="X13" s="25"/>
      <c r="Y13" s="34"/>
      <c r="Z13" s="25"/>
      <c r="AA13" s="34"/>
      <c r="AB13" s="25"/>
      <c r="AC13" s="34"/>
      <c r="AD13" s="25"/>
      <c r="AE13" s="34"/>
      <c r="AF13" s="25"/>
      <c r="AG13" s="34"/>
      <c r="AH13" s="25"/>
      <c r="AI13" s="34"/>
    </row>
    <row r="14" spans="2:35" ht="9" customHeight="1">
      <c r="B14" s="72">
        <f t="shared" si="3"/>
        <v>5.5</v>
      </c>
      <c r="C14" s="64">
        <f t="shared" si="0"/>
        <v>0.09584575252022398</v>
      </c>
      <c r="D14" s="33">
        <f t="shared" si="4"/>
        <v>1.0184271284604292</v>
      </c>
      <c r="E14" s="64">
        <f t="shared" si="1"/>
        <v>0.9953961983671789</v>
      </c>
      <c r="F14" s="33">
        <f t="shared" si="5"/>
        <v>0.002004022253146223</v>
      </c>
      <c r="G14" s="64">
        <f t="shared" si="2"/>
        <v>0.09628904819753861</v>
      </c>
      <c r="H14" s="33">
        <f t="shared" si="6"/>
        <v>1.0164231062072828</v>
      </c>
      <c r="I14" s="64">
        <f t="shared" si="7"/>
        <v>10.385397080138159</v>
      </c>
      <c r="J14" s="33">
        <f t="shared" si="8"/>
        <v>1.0164231062072828</v>
      </c>
      <c r="K14" s="72">
        <f t="shared" si="9"/>
        <v>84.5</v>
      </c>
      <c r="L14" s="120"/>
      <c r="M14" s="163"/>
      <c r="N14" s="133"/>
      <c r="O14" s="132"/>
      <c r="P14" s="25"/>
      <c r="Q14" s="34"/>
      <c r="R14" s="25"/>
      <c r="S14" s="34"/>
      <c r="T14" s="25"/>
      <c r="U14" s="34"/>
      <c r="V14" s="25"/>
      <c r="W14" s="34"/>
      <c r="X14" s="25"/>
      <c r="Y14" s="34"/>
      <c r="Z14" s="25"/>
      <c r="AA14" s="34"/>
      <c r="AB14" s="25"/>
      <c r="AC14" s="34"/>
      <c r="AD14" s="25"/>
      <c r="AE14" s="34"/>
      <c r="AF14" s="25"/>
      <c r="AG14" s="34"/>
      <c r="AH14" s="25"/>
      <c r="AI14" s="34"/>
    </row>
    <row r="15" spans="2:35" ht="9" customHeight="1">
      <c r="B15" s="67">
        <f>B14+0.5</f>
        <v>6</v>
      </c>
      <c r="C15" s="64">
        <f t="shared" si="0"/>
        <v>0.10452846326765347</v>
      </c>
      <c r="D15" s="33">
        <f t="shared" si="4"/>
        <v>0.9807654343672229</v>
      </c>
      <c r="E15" s="64">
        <f t="shared" si="1"/>
        <v>0.9945218953682733</v>
      </c>
      <c r="F15" s="33">
        <f t="shared" si="5"/>
        <v>0.002385651018234212</v>
      </c>
      <c r="G15" s="64">
        <f t="shared" si="2"/>
        <v>0.10510423526567647</v>
      </c>
      <c r="H15" s="33">
        <f t="shared" si="6"/>
        <v>0.9783797833489886</v>
      </c>
      <c r="I15" s="64">
        <f t="shared" si="7"/>
        <v>9.514364454222584</v>
      </c>
      <c r="J15" s="33">
        <f t="shared" si="8"/>
        <v>0.9783797833489886</v>
      </c>
      <c r="K15" s="67">
        <f>K14-0.5</f>
        <v>84</v>
      </c>
      <c r="L15" s="121"/>
      <c r="M15" s="163"/>
      <c r="N15" s="133"/>
      <c r="O15" s="132"/>
      <c r="P15" s="25"/>
      <c r="Q15" s="34"/>
      <c r="R15" s="25"/>
      <c r="S15" s="34"/>
      <c r="T15" s="25"/>
      <c r="U15" s="34"/>
      <c r="V15" s="25"/>
      <c r="W15" s="34"/>
      <c r="X15" s="25"/>
      <c r="Y15" s="34"/>
      <c r="Z15" s="25"/>
      <c r="AA15" s="34"/>
      <c r="AB15" s="25"/>
      <c r="AC15" s="34"/>
      <c r="AD15" s="25"/>
      <c r="AE15" s="34"/>
      <c r="AF15" s="25"/>
      <c r="AG15" s="34"/>
      <c r="AH15" s="25"/>
      <c r="AI15" s="34"/>
    </row>
    <row r="16" spans="2:35" ht="9" customHeight="1">
      <c r="B16" s="67">
        <f aca="true" t="shared" si="10" ref="B16:B54">B15+1</f>
        <v>7</v>
      </c>
      <c r="C16" s="64">
        <f t="shared" si="0"/>
        <v>0.12186934340514748</v>
      </c>
      <c r="D16" s="33">
        <f t="shared" si="4"/>
        <v>0.914105528708319</v>
      </c>
      <c r="E16" s="64">
        <f t="shared" si="1"/>
        <v>0.992546151641322</v>
      </c>
      <c r="F16" s="33">
        <f t="shared" si="5"/>
        <v>0.003249290169725625</v>
      </c>
      <c r="G16" s="64">
        <f t="shared" si="2"/>
        <v>0.1227845609029046</v>
      </c>
      <c r="H16" s="33">
        <f t="shared" si="6"/>
        <v>0.9108562385385933</v>
      </c>
      <c r="I16" s="64">
        <f t="shared" si="7"/>
        <v>8.144346427974593</v>
      </c>
      <c r="J16" s="33">
        <f t="shared" si="8"/>
        <v>0.9108562385385932</v>
      </c>
      <c r="K16" s="67">
        <f aca="true" t="shared" si="11" ref="K16:K54">K15-1</f>
        <v>83</v>
      </c>
      <c r="L16" s="121"/>
      <c r="M16" s="163"/>
      <c r="N16" s="133"/>
      <c r="O16" s="132"/>
      <c r="P16" s="25"/>
      <c r="Q16" s="34"/>
      <c r="R16" s="25"/>
      <c r="S16" s="34"/>
      <c r="T16" s="25"/>
      <c r="U16" s="34"/>
      <c r="V16" s="25"/>
      <c r="W16" s="34"/>
      <c r="X16" s="25"/>
      <c r="Y16" s="34"/>
      <c r="Z16" s="25"/>
      <c r="AA16" s="34"/>
      <c r="AB16" s="25"/>
      <c r="AC16" s="34"/>
      <c r="AD16" s="25"/>
      <c r="AE16" s="34"/>
      <c r="AF16" s="25"/>
      <c r="AG16" s="34"/>
      <c r="AH16" s="25"/>
      <c r="AI16" s="34"/>
    </row>
    <row r="17" spans="2:35" ht="9" customHeight="1">
      <c r="B17" s="67">
        <f t="shared" si="10"/>
        <v>8</v>
      </c>
      <c r="C17" s="64">
        <f t="shared" si="0"/>
        <v>0.13917310096006544</v>
      </c>
      <c r="D17" s="33">
        <f t="shared" si="4"/>
        <v>0.856444696000484</v>
      </c>
      <c r="E17" s="64">
        <f t="shared" si="1"/>
        <v>0.9902680687415704</v>
      </c>
      <c r="F17" s="33">
        <f t="shared" si="5"/>
        <v>0.004247224578132821</v>
      </c>
      <c r="G17" s="64">
        <f t="shared" si="2"/>
        <v>0.14054083470239145</v>
      </c>
      <c r="H17" s="33">
        <f t="shared" si="6"/>
        <v>0.852197471422351</v>
      </c>
      <c r="I17" s="64">
        <f t="shared" si="7"/>
        <v>7.115369722384209</v>
      </c>
      <c r="J17" s="33">
        <f t="shared" si="8"/>
        <v>0.8521974714223511</v>
      </c>
      <c r="K17" s="67">
        <f t="shared" si="11"/>
        <v>82</v>
      </c>
      <c r="L17" s="121"/>
      <c r="M17" s="136"/>
      <c r="N17" s="133"/>
      <c r="O17" s="132"/>
      <c r="P17" s="25"/>
      <c r="Q17" s="34"/>
      <c r="R17" s="25"/>
      <c r="S17" s="34"/>
      <c r="T17" s="25"/>
      <c r="U17" s="34"/>
      <c r="V17" s="25"/>
      <c r="W17" s="34"/>
      <c r="X17" s="25"/>
      <c r="Y17" s="34"/>
      <c r="Z17" s="25"/>
      <c r="AA17" s="34"/>
      <c r="AB17" s="25"/>
      <c r="AC17" s="34"/>
      <c r="AD17" s="25"/>
      <c r="AE17" s="34"/>
      <c r="AF17" s="25"/>
      <c r="AG17" s="34"/>
      <c r="AH17" s="25"/>
      <c r="AI17" s="34"/>
    </row>
    <row r="18" spans="2:35" ht="9" customHeight="1">
      <c r="B18" s="67">
        <f t="shared" si="10"/>
        <v>9</v>
      </c>
      <c r="C18" s="64">
        <f t="shared" si="0"/>
        <v>0.15643446504023087</v>
      </c>
      <c r="D18" s="33">
        <f t="shared" si="4"/>
        <v>0.8056675586430111</v>
      </c>
      <c r="E18" s="64">
        <f t="shared" si="1"/>
        <v>0.9876883405951378</v>
      </c>
      <c r="F18" s="33">
        <f t="shared" si="5"/>
        <v>0.00538007293492997</v>
      </c>
      <c r="G18" s="64">
        <f t="shared" si="2"/>
        <v>0.15838444032453627</v>
      </c>
      <c r="H18" s="33">
        <f t="shared" si="6"/>
        <v>0.8002874857080812</v>
      </c>
      <c r="I18" s="64">
        <f t="shared" si="7"/>
        <v>6.313751514675044</v>
      </c>
      <c r="J18" s="33">
        <f t="shared" si="8"/>
        <v>0.8002874857080812</v>
      </c>
      <c r="K18" s="67">
        <f t="shared" si="11"/>
        <v>81</v>
      </c>
      <c r="L18" s="121"/>
      <c r="M18" s="143" t="s">
        <v>57</v>
      </c>
      <c r="Q18" s="34"/>
      <c r="R18" s="25"/>
      <c r="S18" s="34"/>
      <c r="T18" s="25"/>
      <c r="U18" s="34"/>
      <c r="V18" s="25"/>
      <c r="W18" s="34"/>
      <c r="X18" s="25"/>
      <c r="Y18" s="34"/>
      <c r="Z18" s="25"/>
      <c r="AA18" s="34"/>
      <c r="AB18" s="25"/>
      <c r="AC18" s="34"/>
      <c r="AD18" s="25"/>
      <c r="AE18" s="34"/>
      <c r="AF18" s="25"/>
      <c r="AG18" s="34"/>
      <c r="AH18" s="25"/>
      <c r="AI18" s="34"/>
    </row>
    <row r="19" spans="2:35" ht="9" customHeight="1">
      <c r="B19" s="67">
        <f t="shared" si="10"/>
        <v>10</v>
      </c>
      <c r="C19" s="64">
        <f t="shared" si="0"/>
        <v>0.17364817766693033</v>
      </c>
      <c r="D19" s="33">
        <f t="shared" si="4"/>
        <v>0.7603297699883995</v>
      </c>
      <c r="E19" s="64">
        <f t="shared" si="1"/>
        <v>0.984807753012208</v>
      </c>
      <c r="F19" s="33">
        <f t="shared" si="5"/>
        <v>0.006648541030064504</v>
      </c>
      <c r="G19" s="64">
        <f t="shared" si="2"/>
        <v>0.17632698070846498</v>
      </c>
      <c r="H19" s="33">
        <f t="shared" si="6"/>
        <v>0.753681228958335</v>
      </c>
      <c r="I19" s="64">
        <f t="shared" si="7"/>
        <v>5.671281819617709</v>
      </c>
      <c r="J19" s="33">
        <f t="shared" si="8"/>
        <v>0.753681228958335</v>
      </c>
      <c r="K19" s="67">
        <f t="shared" si="11"/>
        <v>80</v>
      </c>
      <c r="L19" s="121"/>
      <c r="Q19" s="34"/>
      <c r="R19" s="25"/>
      <c r="S19" s="34"/>
      <c r="T19" s="25"/>
      <c r="U19" s="34"/>
      <c r="V19" s="25"/>
      <c r="W19" s="34"/>
      <c r="X19" s="25"/>
      <c r="Y19" s="34"/>
      <c r="Z19" s="25"/>
      <c r="AA19" s="34"/>
      <c r="AB19" s="25"/>
      <c r="AC19" s="34"/>
      <c r="AD19" s="25"/>
      <c r="AE19" s="34"/>
      <c r="AF19" s="25"/>
      <c r="AG19" s="34"/>
      <c r="AH19" s="25"/>
      <c r="AI19" s="34"/>
    </row>
    <row r="20" spans="2:35" ht="9" customHeight="1">
      <c r="B20" s="67">
        <f t="shared" si="10"/>
        <v>11</v>
      </c>
      <c r="C20" s="64">
        <f t="shared" si="0"/>
        <v>0.1908089953765448</v>
      </c>
      <c r="D20" s="33">
        <f t="shared" si="4"/>
        <v>0.7194011550495941</v>
      </c>
      <c r="E20" s="64">
        <f t="shared" si="1"/>
        <v>0.981627183447664</v>
      </c>
      <c r="F20" s="33">
        <f t="shared" si="5"/>
        <v>0.008053423530995063</v>
      </c>
      <c r="G20" s="64">
        <f t="shared" si="2"/>
        <v>0.19438030913771848</v>
      </c>
      <c r="H20" s="33">
        <f t="shared" si="6"/>
        <v>0.711347731518599</v>
      </c>
      <c r="I20" s="64">
        <f t="shared" si="7"/>
        <v>5.144554015970311</v>
      </c>
      <c r="J20" s="33">
        <f t="shared" si="8"/>
        <v>0.7113477315185991</v>
      </c>
      <c r="K20" s="67">
        <f t="shared" si="11"/>
        <v>79</v>
      </c>
      <c r="L20" s="121"/>
      <c r="Q20" s="34"/>
      <c r="R20" s="25"/>
      <c r="S20" s="34"/>
      <c r="T20" s="25"/>
      <c r="U20" s="34"/>
      <c r="V20" s="25"/>
      <c r="W20" s="34"/>
      <c r="X20" s="25"/>
      <c r="Y20" s="34"/>
      <c r="Z20" s="25"/>
      <c r="AA20" s="34"/>
      <c r="AB20" s="25"/>
      <c r="AC20" s="34"/>
      <c r="AD20" s="25"/>
      <c r="AE20" s="34"/>
      <c r="AF20" s="25"/>
      <c r="AG20" s="34"/>
      <c r="AH20" s="25"/>
      <c r="AI20" s="34"/>
    </row>
    <row r="21" spans="2:35" ht="9" customHeight="1">
      <c r="B21" s="67">
        <f t="shared" si="10"/>
        <v>12</v>
      </c>
      <c r="C21" s="64">
        <f t="shared" si="0"/>
        <v>0.20791169081775934</v>
      </c>
      <c r="D21" s="33">
        <f t="shared" si="4"/>
        <v>0.6821210897214758</v>
      </c>
      <c r="E21" s="64">
        <f t="shared" si="1"/>
        <v>0.9781476007338057</v>
      </c>
      <c r="F21" s="33">
        <f t="shared" si="5"/>
        <v>0.009595606002254817</v>
      </c>
      <c r="G21" s="64">
        <f t="shared" si="2"/>
        <v>0.21255656167002213</v>
      </c>
      <c r="H21" s="33">
        <f t="shared" si="6"/>
        <v>0.6725254837192209</v>
      </c>
      <c r="I21" s="64">
        <f t="shared" si="7"/>
        <v>4.704630109478455</v>
      </c>
      <c r="J21" s="33">
        <f t="shared" si="8"/>
        <v>0.672525483719221</v>
      </c>
      <c r="K21" s="67">
        <f t="shared" si="11"/>
        <v>78</v>
      </c>
      <c r="L21" s="121"/>
      <c r="N21" s="133"/>
      <c r="O21" s="132"/>
      <c r="Q21" s="34"/>
      <c r="R21" s="25"/>
      <c r="S21" s="34"/>
      <c r="T21" s="25"/>
      <c r="U21" s="34"/>
      <c r="V21" s="25"/>
      <c r="W21" s="34"/>
      <c r="X21" s="25"/>
      <c r="Y21" s="34"/>
      <c r="Z21" s="25"/>
      <c r="AA21" s="34"/>
      <c r="AB21" s="25"/>
      <c r="AC21" s="34"/>
      <c r="AD21" s="25"/>
      <c r="AE21" s="34"/>
      <c r="AF21" s="25"/>
      <c r="AG21" s="34"/>
      <c r="AH21" s="25"/>
      <c r="AI21" s="34"/>
    </row>
    <row r="22" spans="2:35" ht="9" customHeight="1">
      <c r="B22" s="68">
        <f t="shared" si="10"/>
        <v>13</v>
      </c>
      <c r="C22" s="65">
        <f t="shared" si="0"/>
        <v>0.224951054343865</v>
      </c>
      <c r="D22" s="36">
        <f t="shared" si="4"/>
        <v>0.647911966958741</v>
      </c>
      <c r="E22" s="65">
        <f t="shared" si="1"/>
        <v>0.9743700647852352</v>
      </c>
      <c r="F22" s="36">
        <f t="shared" si="5"/>
        <v>0.011276067176607014</v>
      </c>
      <c r="G22" s="65">
        <f t="shared" si="2"/>
        <v>0.23086819112556312</v>
      </c>
      <c r="H22" s="36">
        <f t="shared" si="6"/>
        <v>0.636635899782134</v>
      </c>
      <c r="I22" s="65">
        <f t="shared" si="7"/>
        <v>4.3314758742841555</v>
      </c>
      <c r="J22" s="36">
        <f t="shared" si="8"/>
        <v>0.636635899782134</v>
      </c>
      <c r="K22" s="68">
        <f t="shared" si="11"/>
        <v>77</v>
      </c>
      <c r="L22" s="121"/>
      <c r="M22" s="133"/>
      <c r="N22" s="133"/>
      <c r="O22" s="132"/>
      <c r="Q22" s="34"/>
      <c r="R22" s="25"/>
      <c r="S22" s="34"/>
      <c r="T22" s="25"/>
      <c r="U22" s="34"/>
      <c r="V22" s="25"/>
      <c r="W22" s="34"/>
      <c r="X22" s="25"/>
      <c r="Y22" s="34"/>
      <c r="Z22" s="25"/>
      <c r="AA22" s="34"/>
      <c r="AB22" s="25"/>
      <c r="AC22" s="34"/>
      <c r="AD22" s="25"/>
      <c r="AE22" s="34"/>
      <c r="AF22" s="25"/>
      <c r="AG22" s="34"/>
      <c r="AH22" s="25"/>
      <c r="AI22" s="34"/>
    </row>
    <row r="23" spans="2:35" ht="9" customHeight="1">
      <c r="B23" s="66">
        <f t="shared" si="10"/>
        <v>14</v>
      </c>
      <c r="C23" s="62">
        <f t="shared" si="0"/>
        <v>0.24192189559966773</v>
      </c>
      <c r="D23" s="63">
        <f t="shared" si="4"/>
        <v>0.6163248232140633</v>
      </c>
      <c r="E23" s="62">
        <f t="shared" si="1"/>
        <v>0.9702957262759965</v>
      </c>
      <c r="F23" s="63">
        <f t="shared" si="5"/>
        <v>0.0130958814903903</v>
      </c>
      <c r="G23" s="62">
        <f t="shared" si="2"/>
        <v>0.24932800284318068</v>
      </c>
      <c r="H23" s="63">
        <f t="shared" si="6"/>
        <v>0.603228941723673</v>
      </c>
      <c r="I23" s="64">
        <f t="shared" si="7"/>
        <v>4.010780933535845</v>
      </c>
      <c r="J23" s="33">
        <f t="shared" si="8"/>
        <v>0.603228941723673</v>
      </c>
      <c r="K23" s="66">
        <f t="shared" si="11"/>
        <v>76</v>
      </c>
      <c r="L23" s="121"/>
      <c r="Q23" s="34"/>
      <c r="R23" s="25"/>
      <c r="S23" s="34"/>
      <c r="T23" s="25"/>
      <c r="U23" s="34"/>
      <c r="V23" s="25"/>
      <c r="W23" s="34"/>
      <c r="X23" s="25"/>
      <c r="Y23" s="34"/>
      <c r="Z23" s="25"/>
      <c r="AA23" s="34"/>
      <c r="AB23" s="25"/>
      <c r="AC23" s="34"/>
      <c r="AD23" s="25"/>
      <c r="AE23" s="34"/>
      <c r="AF23" s="25"/>
      <c r="AG23" s="34"/>
      <c r="AH23" s="25"/>
      <c r="AI23" s="34"/>
    </row>
    <row r="24" spans="2:35" ht="9" customHeight="1">
      <c r="B24" s="67">
        <f t="shared" si="10"/>
        <v>15</v>
      </c>
      <c r="C24" s="64">
        <f t="shared" si="0"/>
        <v>0.25881904510252074</v>
      </c>
      <c r="D24" s="33">
        <f t="shared" si="4"/>
        <v>0.5870037694306609</v>
      </c>
      <c r="E24" s="64">
        <f t="shared" si="1"/>
        <v>0.9659258262890683</v>
      </c>
      <c r="F24" s="33">
        <f t="shared" si="5"/>
        <v>0.015056221897301486</v>
      </c>
      <c r="G24" s="64">
        <f t="shared" si="2"/>
        <v>0.2679491924311227</v>
      </c>
      <c r="H24" s="33">
        <f t="shared" si="6"/>
        <v>0.5719475475333594</v>
      </c>
      <c r="I24" s="64">
        <f t="shared" si="7"/>
        <v>3.7320508075688776</v>
      </c>
      <c r="J24" s="33">
        <f t="shared" si="8"/>
        <v>0.5719475475333594</v>
      </c>
      <c r="K24" s="67">
        <f t="shared" si="11"/>
        <v>75</v>
      </c>
      <c r="L24" s="121"/>
      <c r="Q24" s="34"/>
      <c r="R24" s="25"/>
      <c r="S24" s="34"/>
      <c r="T24" s="25"/>
      <c r="U24" s="34"/>
      <c r="V24" s="25"/>
      <c r="W24" s="34"/>
      <c r="X24" s="25"/>
      <c r="Y24" s="34"/>
      <c r="Z24" s="25"/>
      <c r="AA24" s="34"/>
      <c r="AB24" s="25"/>
      <c r="AC24" s="34"/>
      <c r="AD24" s="25"/>
      <c r="AE24" s="34"/>
      <c r="AF24" s="25"/>
      <c r="AG24" s="34"/>
      <c r="AH24" s="25"/>
      <c r="AI24" s="34"/>
    </row>
    <row r="25" spans="2:35" ht="9" customHeight="1">
      <c r="B25" s="67">
        <f t="shared" si="10"/>
        <v>16</v>
      </c>
      <c r="C25" s="64">
        <f t="shared" si="0"/>
        <v>0.27563735581699916</v>
      </c>
      <c r="D25" s="33">
        <f t="shared" si="4"/>
        <v>0.5596619249146356</v>
      </c>
      <c r="E25" s="64">
        <f t="shared" si="1"/>
        <v>0.9612616959383189</v>
      </c>
      <c r="F25" s="33">
        <f t="shared" si="5"/>
        <v>0.01715836297665484</v>
      </c>
      <c r="G25" s="64">
        <f t="shared" si="2"/>
        <v>0.2867453857588079</v>
      </c>
      <c r="H25" s="33">
        <f t="shared" si="6"/>
        <v>0.5425035619379808</v>
      </c>
      <c r="I25" s="64">
        <f t="shared" si="7"/>
        <v>3.4874144438409087</v>
      </c>
      <c r="J25" s="33">
        <f t="shared" si="8"/>
        <v>0.5425035619379808</v>
      </c>
      <c r="K25" s="67">
        <f t="shared" si="11"/>
        <v>74</v>
      </c>
      <c r="L25" s="121"/>
      <c r="Q25" s="34"/>
      <c r="R25" s="25"/>
      <c r="S25" s="34"/>
      <c r="T25" s="25"/>
      <c r="U25" s="34"/>
      <c r="V25" s="25"/>
      <c r="W25" s="34"/>
      <c r="X25" s="25"/>
      <c r="Y25" s="34"/>
      <c r="Z25" s="25"/>
      <c r="AA25" s="34"/>
      <c r="AB25" s="25"/>
      <c r="AC25" s="34"/>
      <c r="AD25" s="25"/>
      <c r="AE25" s="34"/>
      <c r="AF25" s="25"/>
      <c r="AG25" s="34"/>
      <c r="AH25" s="25"/>
      <c r="AI25" s="34"/>
    </row>
    <row r="26" spans="2:35" ht="9" customHeight="1">
      <c r="B26" s="67">
        <f t="shared" si="10"/>
        <v>17</v>
      </c>
      <c r="C26" s="64">
        <f t="shared" si="0"/>
        <v>0.29237170472273677</v>
      </c>
      <c r="D26" s="33">
        <f t="shared" si="4"/>
        <v>0.5340646600226253</v>
      </c>
      <c r="E26" s="64">
        <f t="shared" si="1"/>
        <v>0.9563047559630354</v>
      </c>
      <c r="F26" s="33">
        <f t="shared" si="5"/>
        <v>0.01940368435410892</v>
      </c>
      <c r="G26" s="64">
        <f t="shared" si="2"/>
        <v>0.3057306814586604</v>
      </c>
      <c r="H26" s="33">
        <f t="shared" si="6"/>
        <v>0.5146609756685164</v>
      </c>
      <c r="I26" s="64">
        <f t="shared" si="7"/>
        <v>3.2708526184841404</v>
      </c>
      <c r="J26" s="33">
        <f t="shared" si="8"/>
        <v>0.5146609756685164</v>
      </c>
      <c r="K26" s="67">
        <f t="shared" si="11"/>
        <v>73</v>
      </c>
      <c r="L26" s="121"/>
      <c r="P26" s="25"/>
      <c r="Q26" s="34"/>
      <c r="R26" s="25"/>
      <c r="S26" s="34"/>
      <c r="T26" s="25"/>
      <c r="U26" s="34"/>
      <c r="V26" s="25"/>
      <c r="W26" s="34"/>
      <c r="X26" s="25"/>
      <c r="Y26" s="34"/>
      <c r="Z26" s="25"/>
      <c r="AA26" s="34"/>
      <c r="AB26" s="25"/>
      <c r="AC26" s="34"/>
      <c r="AD26" s="25"/>
      <c r="AE26" s="34"/>
      <c r="AF26" s="25"/>
      <c r="AG26" s="34"/>
      <c r="AH26" s="25"/>
      <c r="AI26" s="34"/>
    </row>
    <row r="27" spans="2:35" ht="9" customHeight="1">
      <c r="B27" s="67">
        <f t="shared" si="10"/>
        <v>18</v>
      </c>
      <c r="C27" s="64">
        <f t="shared" si="0"/>
        <v>0.3090169943749474</v>
      </c>
      <c r="D27" s="33">
        <f t="shared" si="4"/>
        <v>0.51001763591396</v>
      </c>
      <c r="E27" s="64">
        <f t="shared" si="1"/>
        <v>0.9510565162951535</v>
      </c>
      <c r="F27" s="33">
        <f t="shared" si="5"/>
        <v>0.021793674454987144</v>
      </c>
      <c r="G27" s="64">
        <f t="shared" si="2"/>
        <v>0.3249196962329063</v>
      </c>
      <c r="H27" s="33">
        <f t="shared" si="6"/>
        <v>0.48822396145897284</v>
      </c>
      <c r="I27" s="64">
        <f t="shared" si="7"/>
        <v>3.077683537175254</v>
      </c>
      <c r="J27" s="33">
        <f t="shared" si="8"/>
        <v>0.4882239614589729</v>
      </c>
      <c r="K27" s="67">
        <f t="shared" si="11"/>
        <v>72</v>
      </c>
      <c r="L27" s="121"/>
      <c r="M27" s="145" t="s">
        <v>59</v>
      </c>
      <c r="P27" s="25"/>
      <c r="Q27" s="34"/>
      <c r="R27" s="25"/>
      <c r="S27" s="34"/>
      <c r="T27" s="25"/>
      <c r="U27" s="34"/>
      <c r="V27" s="25"/>
      <c r="W27" s="34"/>
      <c r="X27" s="25"/>
      <c r="Y27" s="34"/>
      <c r="Z27" s="25"/>
      <c r="AA27" s="34"/>
      <c r="AB27" s="25"/>
      <c r="AC27" s="34"/>
      <c r="AD27" s="25"/>
      <c r="AE27" s="34"/>
      <c r="AF27" s="25"/>
      <c r="AG27" s="34"/>
      <c r="AH27" s="25"/>
      <c r="AI27" s="34"/>
    </row>
    <row r="28" spans="2:35" ht="9" customHeight="1">
      <c r="B28" s="67">
        <f t="shared" si="10"/>
        <v>19</v>
      </c>
      <c r="C28" s="64">
        <f t="shared" si="0"/>
        <v>0.3255681544571567</v>
      </c>
      <c r="D28" s="33">
        <f t="shared" si="4"/>
        <v>0.48735808234523664</v>
      </c>
      <c r="E28" s="64">
        <f t="shared" si="1"/>
        <v>0.9455185755993168</v>
      </c>
      <c r="F28" s="33">
        <f t="shared" si="5"/>
        <v>0.024329934612663123</v>
      </c>
      <c r="G28" s="64">
        <f t="shared" si="2"/>
        <v>0.34432761328966527</v>
      </c>
      <c r="H28" s="33">
        <f t="shared" si="6"/>
        <v>0.4630281477325735</v>
      </c>
      <c r="I28" s="64">
        <f t="shared" si="7"/>
        <v>2.9042108776758226</v>
      </c>
      <c r="J28" s="33">
        <f t="shared" si="8"/>
        <v>0.4630281477325735</v>
      </c>
      <c r="K28" s="67">
        <f t="shared" si="11"/>
        <v>71</v>
      </c>
      <c r="L28" s="121"/>
      <c r="M28" s="145" t="s">
        <v>63</v>
      </c>
      <c r="P28" s="25"/>
      <c r="Q28" s="34"/>
      <c r="R28" s="25"/>
      <c r="S28" s="34"/>
      <c r="T28" s="25"/>
      <c r="U28" s="34"/>
      <c r="V28" s="25"/>
      <c r="W28" s="34"/>
      <c r="X28" s="25"/>
      <c r="Y28" s="34"/>
      <c r="Z28" s="25"/>
      <c r="AA28" s="34"/>
      <c r="AB28" s="25"/>
      <c r="AC28" s="34"/>
      <c r="AD28" s="25"/>
      <c r="AE28" s="34"/>
      <c r="AF28" s="25"/>
      <c r="AG28" s="34"/>
      <c r="AH28" s="25"/>
      <c r="AI28" s="34"/>
    </row>
    <row r="29" spans="2:35" ht="9" customHeight="1">
      <c r="B29" s="67">
        <f t="shared" si="10"/>
        <v>20</v>
      </c>
      <c r="C29" s="64">
        <f t="shared" si="0"/>
        <v>0.3420201433256687</v>
      </c>
      <c r="D29" s="33">
        <f t="shared" si="4"/>
        <v>0.4659483153544828</v>
      </c>
      <c r="E29" s="64">
        <f t="shared" si="1"/>
        <v>0.9396926207859084</v>
      </c>
      <c r="F29" s="33">
        <f t="shared" si="5"/>
        <v>0.027014183557063514</v>
      </c>
      <c r="G29" s="64">
        <f t="shared" si="2"/>
        <v>0.36397023426620234</v>
      </c>
      <c r="H29" s="33">
        <f t="shared" si="6"/>
        <v>0.43893413179741925</v>
      </c>
      <c r="I29" s="64">
        <f t="shared" si="7"/>
        <v>2.7474774194546225</v>
      </c>
      <c r="J29" s="33">
        <f t="shared" si="8"/>
        <v>0.4389341317974193</v>
      </c>
      <c r="K29" s="67">
        <f t="shared" si="11"/>
        <v>70</v>
      </c>
      <c r="L29" s="121"/>
      <c r="M29" s="139" t="s">
        <v>44</v>
      </c>
      <c r="P29" s="25"/>
      <c r="Q29" s="34"/>
      <c r="R29" s="25"/>
      <c r="S29" s="34"/>
      <c r="T29" s="25"/>
      <c r="U29" s="34"/>
      <c r="V29" s="25"/>
      <c r="W29" s="34"/>
      <c r="X29" s="25"/>
      <c r="Y29" s="34"/>
      <c r="Z29" s="25"/>
      <c r="AA29" s="34"/>
      <c r="AB29" s="25"/>
      <c r="AC29" s="34"/>
      <c r="AD29" s="25"/>
      <c r="AE29" s="34"/>
      <c r="AF29" s="25"/>
      <c r="AG29" s="34"/>
      <c r="AH29" s="25"/>
      <c r="AI29" s="34"/>
    </row>
    <row r="30" spans="2:35" ht="9" customHeight="1">
      <c r="B30" s="67">
        <f t="shared" si="10"/>
        <v>21</v>
      </c>
      <c r="C30" s="64">
        <f t="shared" si="0"/>
        <v>0.35836794954530027</v>
      </c>
      <c r="D30" s="33">
        <f t="shared" si="4"/>
        <v>0.4456708381785351</v>
      </c>
      <c r="E30" s="64">
        <f t="shared" si="1"/>
        <v>0.9335804264972017</v>
      </c>
      <c r="F30" s="33">
        <f t="shared" si="5"/>
        <v>0.029848262311196198</v>
      </c>
      <c r="G30" s="64">
        <f t="shared" si="2"/>
        <v>0.3838640350354158</v>
      </c>
      <c r="H30" s="33">
        <f t="shared" si="6"/>
        <v>0.4158225758673389</v>
      </c>
      <c r="I30" s="64">
        <f t="shared" si="7"/>
        <v>2.605089064693802</v>
      </c>
      <c r="J30" s="33">
        <f t="shared" si="8"/>
        <v>0.41582257586733895</v>
      </c>
      <c r="K30" s="67">
        <f t="shared" si="11"/>
        <v>69</v>
      </c>
      <c r="L30" s="121"/>
      <c r="M30" s="145" t="s">
        <v>60</v>
      </c>
      <c r="P30" s="25"/>
      <c r="Q30" s="34"/>
      <c r="R30" s="25"/>
      <c r="S30" s="34"/>
      <c r="T30" s="25"/>
      <c r="U30" s="34"/>
      <c r="V30" s="25"/>
      <c r="W30" s="34"/>
      <c r="X30" s="25"/>
      <c r="Y30" s="34"/>
      <c r="Z30" s="25"/>
      <c r="AA30" s="34"/>
      <c r="AB30" s="25"/>
      <c r="AC30" s="34"/>
      <c r="AD30" s="25"/>
      <c r="AE30" s="34"/>
      <c r="AF30" s="25"/>
      <c r="AG30" s="34"/>
      <c r="AH30" s="25"/>
      <c r="AI30" s="34"/>
    </row>
    <row r="31" spans="2:35" ht="9" customHeight="1">
      <c r="B31" s="67">
        <f t="shared" si="10"/>
        <v>22</v>
      </c>
      <c r="C31" s="64">
        <f t="shared" si="0"/>
        <v>0.374606593415912</v>
      </c>
      <c r="D31" s="33">
        <f t="shared" si="4"/>
        <v>0.426424582916608</v>
      </c>
      <c r="E31" s="64">
        <f t="shared" si="1"/>
        <v>0.9271838545667874</v>
      </c>
      <c r="F31" s="33">
        <f t="shared" si="5"/>
        <v>0.03283413952677504</v>
      </c>
      <c r="G31" s="64">
        <f t="shared" si="2"/>
        <v>0.4040262258351568</v>
      </c>
      <c r="H31" s="33">
        <f t="shared" si="6"/>
        <v>0.39359044338983296</v>
      </c>
      <c r="I31" s="64">
        <f t="shared" si="7"/>
        <v>2.475086853416296</v>
      </c>
      <c r="J31" s="33">
        <f t="shared" si="8"/>
        <v>0.39359044338983296</v>
      </c>
      <c r="K31" s="67">
        <f t="shared" si="11"/>
        <v>68</v>
      </c>
      <c r="L31" s="121"/>
      <c r="M31" s="145" t="s">
        <v>61</v>
      </c>
      <c r="P31" s="25"/>
      <c r="Q31" s="34"/>
      <c r="R31" s="25"/>
      <c r="S31" s="34"/>
      <c r="T31" s="25"/>
      <c r="U31" s="34"/>
      <c r="V31" s="25"/>
      <c r="W31" s="34"/>
      <c r="X31" s="25"/>
      <c r="Y31" s="34"/>
      <c r="Z31" s="25"/>
      <c r="AA31" s="34"/>
      <c r="AB31" s="25"/>
      <c r="AC31" s="34"/>
      <c r="AD31" s="25"/>
      <c r="AE31" s="34"/>
      <c r="AF31" s="25"/>
      <c r="AG31" s="34"/>
      <c r="AH31" s="25"/>
      <c r="AI31" s="34"/>
    </row>
    <row r="32" spans="2:35" ht="9" customHeight="1">
      <c r="B32" s="68">
        <f t="shared" si="10"/>
        <v>23</v>
      </c>
      <c r="C32" s="65">
        <f t="shared" si="0"/>
        <v>0.39073112848927377</v>
      </c>
      <c r="D32" s="36">
        <f t="shared" si="4"/>
        <v>0.40812198833344693</v>
      </c>
      <c r="E32" s="65">
        <f t="shared" si="1"/>
        <v>0.9205048534524404</v>
      </c>
      <c r="F32" s="36">
        <f t="shared" si="5"/>
        <v>0.035973917293528515</v>
      </c>
      <c r="G32" s="65">
        <f t="shared" si="2"/>
        <v>0.42447481620960476</v>
      </c>
      <c r="H32" s="36">
        <f t="shared" si="6"/>
        <v>0.3721480710399184</v>
      </c>
      <c r="I32" s="65">
        <f t="shared" si="7"/>
        <v>2.3558523658237527</v>
      </c>
      <c r="J32" s="36">
        <f t="shared" si="8"/>
        <v>0.37214807103991837</v>
      </c>
      <c r="K32" s="68">
        <f t="shared" si="11"/>
        <v>67</v>
      </c>
      <c r="L32" s="121"/>
      <c r="M32" s="145" t="s">
        <v>62</v>
      </c>
      <c r="P32" s="25"/>
      <c r="Q32" s="34"/>
      <c r="R32" s="25"/>
      <c r="S32" s="34"/>
      <c r="T32" s="25"/>
      <c r="U32" s="34"/>
      <c r="V32" s="25"/>
      <c r="W32" s="34"/>
      <c r="X32" s="25"/>
      <c r="Y32" s="34"/>
      <c r="Z32" s="25"/>
      <c r="AA32" s="34"/>
      <c r="AB32" s="25"/>
      <c r="AC32" s="34"/>
      <c r="AD32" s="25"/>
      <c r="AE32" s="34"/>
      <c r="AF32" s="25"/>
      <c r="AG32" s="34"/>
      <c r="AH32" s="25"/>
      <c r="AI32" s="34"/>
    </row>
    <row r="33" spans="2:35" ht="9" customHeight="1" thickBot="1">
      <c r="B33" s="66">
        <f t="shared" si="10"/>
        <v>24</v>
      </c>
      <c r="C33" s="62">
        <f t="shared" si="0"/>
        <v>0.4067366430758002</v>
      </c>
      <c r="D33" s="63">
        <f t="shared" si="4"/>
        <v>0.3906867000597495</v>
      </c>
      <c r="E33" s="62">
        <f t="shared" si="1"/>
        <v>0.9135454576426009</v>
      </c>
      <c r="F33" s="63">
        <f t="shared" si="5"/>
        <v>0.039269837460697045</v>
      </c>
      <c r="G33" s="62">
        <f t="shared" si="2"/>
        <v>0.4452286853085362</v>
      </c>
      <c r="H33" s="63">
        <f t="shared" si="6"/>
        <v>0.35141686259905236</v>
      </c>
      <c r="I33" s="64">
        <f t="shared" si="7"/>
        <v>2.246036773904216</v>
      </c>
      <c r="J33" s="33">
        <f t="shared" si="8"/>
        <v>0.3514168625990524</v>
      </c>
      <c r="K33" s="66">
        <f t="shared" si="11"/>
        <v>66</v>
      </c>
      <c r="L33" s="122"/>
      <c r="N33" s="134"/>
      <c r="O33" s="135"/>
      <c r="P33" s="25"/>
      <c r="Q33" s="34"/>
      <c r="R33" s="25"/>
      <c r="S33" s="34"/>
      <c r="T33" s="25"/>
      <c r="U33" s="34"/>
      <c r="V33" s="25"/>
      <c r="W33" s="34"/>
      <c r="X33" s="25"/>
      <c r="Y33" s="34"/>
      <c r="Z33" s="25"/>
      <c r="AA33" s="34"/>
      <c r="AB33" s="25"/>
      <c r="AC33" s="34"/>
      <c r="AD33" s="25"/>
      <c r="AE33" s="34"/>
      <c r="AF33" s="25"/>
      <c r="AG33" s="34"/>
      <c r="AH33" s="25"/>
      <c r="AI33" s="34"/>
    </row>
    <row r="34" spans="2:35" ht="9" customHeight="1" thickBot="1">
      <c r="B34" s="67">
        <f t="shared" si="10"/>
        <v>25</v>
      </c>
      <c r="C34" s="64">
        <f t="shared" si="0"/>
        <v>0.42261826174069944</v>
      </c>
      <c r="D34" s="33">
        <f t="shared" si="4"/>
        <v>0.37405174059686025</v>
      </c>
      <c r="E34" s="64">
        <f t="shared" si="1"/>
        <v>0.9063077870366499</v>
      </c>
      <c r="F34" s="33">
        <f t="shared" si="5"/>
        <v>0.0427242885136015</v>
      </c>
      <c r="G34" s="64">
        <f t="shared" si="2"/>
        <v>0.4663076581549986</v>
      </c>
      <c r="H34" s="33">
        <f t="shared" si="6"/>
        <v>0.3313274520832588</v>
      </c>
      <c r="I34" s="64">
        <f t="shared" si="7"/>
        <v>2.1445069205095586</v>
      </c>
      <c r="J34" s="33">
        <f t="shared" si="8"/>
        <v>0.3313274520832588</v>
      </c>
      <c r="K34" s="67">
        <f t="shared" si="11"/>
        <v>65</v>
      </c>
      <c r="L34" s="122"/>
      <c r="M34" s="146" t="s">
        <v>46</v>
      </c>
      <c r="N34" s="147" t="s">
        <v>51</v>
      </c>
      <c r="O34" s="148" t="s">
        <v>45</v>
      </c>
      <c r="P34" s="25"/>
      <c r="Q34" s="34"/>
      <c r="R34" s="25"/>
      <c r="S34" s="34"/>
      <c r="T34" s="25"/>
      <c r="U34" s="34"/>
      <c r="V34" s="25"/>
      <c r="W34" s="34"/>
      <c r="X34" s="25"/>
      <c r="Y34" s="34"/>
      <c r="Z34" s="25"/>
      <c r="AA34" s="34"/>
      <c r="AB34" s="25"/>
      <c r="AC34" s="34"/>
      <c r="AD34" s="25"/>
      <c r="AE34" s="34"/>
      <c r="AF34" s="25"/>
      <c r="AG34" s="34"/>
      <c r="AH34" s="25"/>
      <c r="AI34" s="34"/>
    </row>
    <row r="35" spans="2:35" ht="9" customHeight="1">
      <c r="B35" s="67">
        <f t="shared" si="10"/>
        <v>26</v>
      </c>
      <c r="C35" s="64">
        <f t="shared" si="0"/>
        <v>0.4383711467890774</v>
      </c>
      <c r="D35" s="33">
        <f t="shared" si="4"/>
        <v>0.35815803847136685</v>
      </c>
      <c r="E35" s="64">
        <f t="shared" si="1"/>
        <v>0.898794046299167</v>
      </c>
      <c r="F35" s="33">
        <f t="shared" si="5"/>
        <v>0.04633981305306721</v>
      </c>
      <c r="G35" s="64">
        <f t="shared" si="2"/>
        <v>0.48773258856586144</v>
      </c>
      <c r="H35" s="33">
        <f t="shared" si="6"/>
        <v>0.31181822541829957</v>
      </c>
      <c r="I35" s="64">
        <f t="shared" si="7"/>
        <v>2.050303841579296</v>
      </c>
      <c r="J35" s="33">
        <f t="shared" si="8"/>
        <v>0.31181822541829957</v>
      </c>
      <c r="K35" s="67">
        <f t="shared" si="11"/>
        <v>64</v>
      </c>
      <c r="L35" s="122"/>
      <c r="M35" s="137" t="s">
        <v>71</v>
      </c>
      <c r="N35" s="68">
        <v>3.14159</v>
      </c>
      <c r="O35" s="126">
        <f>LOG(N35)</f>
        <v>0.4971495058611233</v>
      </c>
      <c r="P35" s="25"/>
      <c r="Q35" s="34"/>
      <c r="R35" s="25"/>
      <c r="S35" s="34"/>
      <c r="T35" s="25"/>
      <c r="U35" s="34"/>
      <c r="V35" s="25"/>
      <c r="W35" s="34"/>
      <c r="X35" s="25"/>
      <c r="Y35" s="34"/>
      <c r="Z35" s="25"/>
      <c r="AA35" s="34"/>
      <c r="AB35" s="25"/>
      <c r="AC35" s="34"/>
      <c r="AD35" s="25"/>
      <c r="AE35" s="34"/>
      <c r="AF35" s="25"/>
      <c r="AG35" s="34"/>
      <c r="AH35" s="25"/>
      <c r="AI35" s="34"/>
    </row>
    <row r="36" spans="2:35" ht="9" customHeight="1">
      <c r="B36" s="67">
        <f t="shared" si="10"/>
        <v>27</v>
      </c>
      <c r="C36" s="64">
        <f t="shared" si="0"/>
        <v>0.45399049973954675</v>
      </c>
      <c r="D36" s="33">
        <f t="shared" si="4"/>
        <v>0.3429532351469949</v>
      </c>
      <c r="E36" s="64">
        <f t="shared" si="1"/>
        <v>0.8910065241883679</v>
      </c>
      <c r="F36" s="33">
        <f t="shared" si="5"/>
        <v>0.05011911593098882</v>
      </c>
      <c r="G36" s="64">
        <f t="shared" si="2"/>
        <v>0.5095254494944288</v>
      </c>
      <c r="H36" s="33">
        <f t="shared" si="6"/>
        <v>0.292834119216006</v>
      </c>
      <c r="I36" s="64">
        <f t="shared" si="7"/>
        <v>1.9626105055051506</v>
      </c>
      <c r="J36" s="33">
        <f t="shared" si="8"/>
        <v>0.292834119216006</v>
      </c>
      <c r="K36" s="67">
        <f t="shared" si="11"/>
        <v>63</v>
      </c>
      <c r="L36" s="122"/>
      <c r="M36" s="138" t="s">
        <v>58</v>
      </c>
      <c r="N36" s="124">
        <v>2.71828</v>
      </c>
      <c r="O36" s="127">
        <f aca="true" t="shared" si="12" ref="O36:O45">LOG(N36)</f>
        <v>0.4342941897738882</v>
      </c>
      <c r="P36" s="25"/>
      <c r="Q36" s="34"/>
      <c r="R36" s="25"/>
      <c r="S36" s="34"/>
      <c r="T36" s="25"/>
      <c r="U36" s="34"/>
      <c r="V36" s="25"/>
      <c r="W36" s="34"/>
      <c r="X36" s="25"/>
      <c r="Y36" s="34"/>
      <c r="Z36" s="25"/>
      <c r="AA36" s="34"/>
      <c r="AB36" s="25"/>
      <c r="AC36" s="34"/>
      <c r="AD36" s="25"/>
      <c r="AE36" s="34"/>
      <c r="AF36" s="25"/>
      <c r="AG36" s="34"/>
      <c r="AH36" s="25"/>
      <c r="AI36" s="34"/>
    </row>
    <row r="37" spans="2:35" ht="9" customHeight="1">
      <c r="B37" s="67">
        <f t="shared" si="10"/>
        <v>28</v>
      </c>
      <c r="C37" s="64">
        <f t="shared" si="0"/>
        <v>0.4694715627858908</v>
      </c>
      <c r="D37" s="33">
        <f t="shared" si="4"/>
        <v>0.3283907090404724</v>
      </c>
      <c r="E37" s="64">
        <f t="shared" si="1"/>
        <v>0.882947592858927</v>
      </c>
      <c r="F37" s="33">
        <f t="shared" si="5"/>
        <v>0.054065073101511874</v>
      </c>
      <c r="G37" s="64">
        <f t="shared" si="2"/>
        <v>0.5317094316614788</v>
      </c>
      <c r="H37" s="33">
        <f t="shared" si="6"/>
        <v>0.27432563593896053</v>
      </c>
      <c r="I37" s="64">
        <f t="shared" si="7"/>
        <v>1.880726465346332</v>
      </c>
      <c r="J37" s="33">
        <f t="shared" si="8"/>
        <v>0.27432563593896053</v>
      </c>
      <c r="K37" s="67">
        <f t="shared" si="11"/>
        <v>62</v>
      </c>
      <c r="L37" s="122"/>
      <c r="M37" s="138" t="s">
        <v>64</v>
      </c>
      <c r="N37" s="124">
        <v>1.6093</v>
      </c>
      <c r="O37" s="127">
        <f>LOG(N37)</f>
        <v>0.20663701128353587</v>
      </c>
      <c r="P37" s="25"/>
      <c r="Q37" s="34"/>
      <c r="R37" s="25"/>
      <c r="S37" s="34"/>
      <c r="T37" s="25"/>
      <c r="U37" s="34"/>
      <c r="V37" s="25"/>
      <c r="W37" s="34"/>
      <c r="X37" s="25"/>
      <c r="Y37" s="34"/>
      <c r="Z37" s="25"/>
      <c r="AA37" s="34"/>
      <c r="AB37" s="25"/>
      <c r="AC37" s="34"/>
      <c r="AD37" s="25"/>
      <c r="AE37" s="34"/>
      <c r="AF37" s="25"/>
      <c r="AG37" s="34"/>
      <c r="AH37" s="25"/>
      <c r="AI37" s="34"/>
    </row>
    <row r="38" spans="2:35" ht="9" customHeight="1">
      <c r="B38" s="67">
        <f t="shared" si="10"/>
        <v>29</v>
      </c>
      <c r="C38" s="64">
        <f t="shared" si="0"/>
        <v>0.48480962024633706</v>
      </c>
      <c r="D38" s="33">
        <f t="shared" si="4"/>
        <v>0.3144287708994321</v>
      </c>
      <c r="E38" s="64">
        <f t="shared" si="1"/>
        <v>0.8746197071393957</v>
      </c>
      <c r="F38" s="33">
        <f t="shared" si="5"/>
        <v>0.05818074125428827</v>
      </c>
      <c r="G38" s="64">
        <f t="shared" si="2"/>
        <v>0.554309051452769</v>
      </c>
      <c r="H38" s="33">
        <f t="shared" si="6"/>
        <v>0.2562480296451438</v>
      </c>
      <c r="I38" s="64">
        <f t="shared" si="7"/>
        <v>1.8040477552714238</v>
      </c>
      <c r="J38" s="33">
        <f t="shared" si="8"/>
        <v>0.25624802964514387</v>
      </c>
      <c r="K38" s="67">
        <f t="shared" si="11"/>
        <v>61</v>
      </c>
      <c r="L38" s="122"/>
      <c r="M38" s="141" t="s">
        <v>55</v>
      </c>
      <c r="N38" s="142">
        <v>1.1516</v>
      </c>
      <c r="O38" s="127">
        <f>LOG(N38)</f>
        <v>0.06130165620604438</v>
      </c>
      <c r="P38" s="25"/>
      <c r="Q38" s="34"/>
      <c r="R38" s="25"/>
      <c r="S38" s="34"/>
      <c r="T38" s="25"/>
      <c r="U38" s="34"/>
      <c r="V38" s="25"/>
      <c r="W38" s="34"/>
      <c r="X38" s="25"/>
      <c r="Y38" s="34"/>
      <c r="Z38" s="25"/>
      <c r="AA38" s="34"/>
      <c r="AB38" s="25"/>
      <c r="AC38" s="34"/>
      <c r="AD38" s="25"/>
      <c r="AE38" s="34"/>
      <c r="AF38" s="25"/>
      <c r="AG38" s="34"/>
      <c r="AH38" s="25"/>
      <c r="AI38" s="34"/>
    </row>
    <row r="39" spans="2:35" ht="9" customHeight="1">
      <c r="B39" s="67">
        <f t="shared" si="10"/>
        <v>30</v>
      </c>
      <c r="C39" s="64">
        <f t="shared" si="0"/>
        <v>0.49999999999999994</v>
      </c>
      <c r="D39" s="33">
        <f t="shared" si="4"/>
        <v>0.30102999566398125</v>
      </c>
      <c r="E39" s="64">
        <f t="shared" si="1"/>
        <v>0.8660254037844387</v>
      </c>
      <c r="F39" s="33">
        <f t="shared" si="5"/>
        <v>0.062469368304149946</v>
      </c>
      <c r="G39" s="64">
        <f t="shared" si="2"/>
        <v>0.5773502691896257</v>
      </c>
      <c r="H39" s="33">
        <f t="shared" si="6"/>
        <v>0.23856062735983125</v>
      </c>
      <c r="I39" s="64">
        <f t="shared" si="7"/>
        <v>1.7320508075688774</v>
      </c>
      <c r="J39" s="33">
        <f t="shared" si="8"/>
        <v>0.23856062735983125</v>
      </c>
      <c r="K39" s="67">
        <f t="shared" si="11"/>
        <v>60</v>
      </c>
      <c r="L39" s="122"/>
      <c r="M39" s="138" t="s">
        <v>65</v>
      </c>
      <c r="N39" s="124">
        <v>2.54</v>
      </c>
      <c r="O39" s="127">
        <f>LOG(N39)</f>
        <v>0.40483371661993806</v>
      </c>
      <c r="P39" s="25"/>
      <c r="Q39" s="34"/>
      <c r="R39" s="25"/>
      <c r="S39" s="34"/>
      <c r="T39" s="25"/>
      <c r="U39" s="34"/>
      <c r="V39" s="25"/>
      <c r="W39" s="34"/>
      <c r="X39" s="25"/>
      <c r="Y39" s="34"/>
      <c r="Z39" s="25"/>
      <c r="AA39" s="34"/>
      <c r="AB39" s="25"/>
      <c r="AC39" s="34"/>
      <c r="AD39" s="25"/>
      <c r="AE39" s="34"/>
      <c r="AF39" s="25"/>
      <c r="AG39" s="34"/>
      <c r="AH39" s="25"/>
      <c r="AI39" s="34"/>
    </row>
    <row r="40" spans="2:35" ht="9" customHeight="1">
      <c r="B40" s="67">
        <f t="shared" si="10"/>
        <v>31</v>
      </c>
      <c r="C40" s="64">
        <f t="shared" si="0"/>
        <v>0.5150380749100542</v>
      </c>
      <c r="D40" s="33">
        <f t="shared" si="4"/>
        <v>0.2881606639450086</v>
      </c>
      <c r="E40" s="64">
        <f t="shared" si="1"/>
        <v>0.8571673007021123</v>
      </c>
      <c r="F40" s="33">
        <f t="shared" si="5"/>
        <v>0.06693440482048447</v>
      </c>
      <c r="G40" s="64">
        <f t="shared" si="2"/>
        <v>0.6008606190275604</v>
      </c>
      <c r="H40" s="33">
        <f t="shared" si="6"/>
        <v>0.22122625912452412</v>
      </c>
      <c r="I40" s="64">
        <f t="shared" si="7"/>
        <v>1.664279482350518</v>
      </c>
      <c r="J40" s="33">
        <f t="shared" si="8"/>
        <v>0.22122625912452412</v>
      </c>
      <c r="K40" s="67">
        <f t="shared" si="11"/>
        <v>59</v>
      </c>
      <c r="L40" s="122"/>
      <c r="M40" s="138" t="s">
        <v>54</v>
      </c>
      <c r="N40" s="124">
        <v>231</v>
      </c>
      <c r="O40" s="127">
        <f>LOG(N40)</f>
        <v>2.3636119798921444</v>
      </c>
      <c r="P40" s="25"/>
      <c r="Q40" s="34"/>
      <c r="R40" s="25"/>
      <c r="S40" s="34"/>
      <c r="T40" s="25"/>
      <c r="U40" s="34"/>
      <c r="V40" s="25"/>
      <c r="W40" s="34"/>
      <c r="X40" s="25"/>
      <c r="Y40" s="34"/>
      <c r="Z40" s="25"/>
      <c r="AA40" s="34"/>
      <c r="AB40" s="25"/>
      <c r="AC40" s="34"/>
      <c r="AD40" s="25"/>
      <c r="AE40" s="34"/>
      <c r="AF40" s="25"/>
      <c r="AG40" s="34"/>
      <c r="AH40" s="25"/>
      <c r="AI40" s="34"/>
    </row>
    <row r="41" spans="2:35" ht="9" customHeight="1">
      <c r="B41" s="67">
        <f t="shared" si="10"/>
        <v>32</v>
      </c>
      <c r="C41" s="64">
        <f t="shared" si="0"/>
        <v>0.5299192642332049</v>
      </c>
      <c r="D41" s="33">
        <f t="shared" si="4"/>
        <v>0.2757902922273093</v>
      </c>
      <c r="E41" s="64">
        <f t="shared" si="1"/>
        <v>0.848048096156426</v>
      </c>
      <c r="F41" s="33">
        <f t="shared" si="5"/>
        <v>0.0715795164897392</v>
      </c>
      <c r="G41" s="64">
        <f t="shared" si="2"/>
        <v>0.6248693519093275</v>
      </c>
      <c r="H41" s="33">
        <f t="shared" si="6"/>
        <v>0.20421077573757007</v>
      </c>
      <c r="I41" s="64">
        <f t="shared" si="7"/>
        <v>1.6003345290410504</v>
      </c>
      <c r="J41" s="33">
        <f t="shared" si="8"/>
        <v>0.20421077573757007</v>
      </c>
      <c r="K41" s="67">
        <f t="shared" si="11"/>
        <v>58</v>
      </c>
      <c r="L41" s="122"/>
      <c r="M41" s="138" t="s">
        <v>66</v>
      </c>
      <c r="N41" s="124">
        <v>3.7853</v>
      </c>
      <c r="O41" s="127">
        <f>LOG(N41)</f>
        <v>0.5781003047559069</v>
      </c>
      <c r="P41" s="25"/>
      <c r="Q41" s="34"/>
      <c r="R41" s="25"/>
      <c r="S41" s="34"/>
      <c r="T41" s="25"/>
      <c r="U41" s="34"/>
      <c r="V41" s="25"/>
      <c r="W41" s="34"/>
      <c r="X41" s="25"/>
      <c r="Y41" s="34"/>
      <c r="Z41" s="25"/>
      <c r="AA41" s="34"/>
      <c r="AB41" s="25"/>
      <c r="AC41" s="34"/>
      <c r="AD41" s="25"/>
      <c r="AE41" s="34"/>
      <c r="AF41" s="25"/>
      <c r="AG41" s="34"/>
      <c r="AH41" s="25"/>
      <c r="AI41" s="34"/>
    </row>
    <row r="42" spans="2:35" ht="9" customHeight="1">
      <c r="B42" s="67">
        <f t="shared" si="10"/>
        <v>33</v>
      </c>
      <c r="C42" s="64">
        <f t="shared" si="0"/>
        <v>0.5446390350150271</v>
      </c>
      <c r="D42" s="33">
        <f t="shared" si="4"/>
        <v>0.2638912354086477</v>
      </c>
      <c r="E42" s="64">
        <f t="shared" si="1"/>
        <v>0.838670567945424</v>
      </c>
      <c r="F42" s="33">
        <f t="shared" si="5"/>
        <v>0.07640859771603054</v>
      </c>
      <c r="G42" s="64">
        <f t="shared" si="2"/>
        <v>0.6494075931975106</v>
      </c>
      <c r="H42" s="33">
        <f t="shared" si="6"/>
        <v>0.1874826376926171</v>
      </c>
      <c r="I42" s="64">
        <f t="shared" si="7"/>
        <v>1.5398649638145827</v>
      </c>
      <c r="J42" s="33">
        <f t="shared" si="8"/>
        <v>0.18748263769261708</v>
      </c>
      <c r="K42" s="67">
        <f t="shared" si="11"/>
        <v>57</v>
      </c>
      <c r="L42" s="122"/>
      <c r="M42" s="138" t="s">
        <v>67</v>
      </c>
      <c r="N42" s="124">
        <v>9.807</v>
      </c>
      <c r="O42" s="127">
        <f t="shared" si="12"/>
        <v>0.9915361753000315</v>
      </c>
      <c r="P42" s="25"/>
      <c r="Q42" s="34"/>
      <c r="R42" s="25"/>
      <c r="S42" s="34"/>
      <c r="T42" s="25"/>
      <c r="U42" s="34"/>
      <c r="V42" s="25"/>
      <c r="W42" s="34"/>
      <c r="X42" s="25"/>
      <c r="Y42" s="34"/>
      <c r="Z42" s="25"/>
      <c r="AA42" s="34"/>
      <c r="AB42" s="25"/>
      <c r="AC42" s="34"/>
      <c r="AD42" s="25"/>
      <c r="AE42" s="34"/>
      <c r="AF42" s="25"/>
      <c r="AG42" s="34"/>
      <c r="AH42" s="25"/>
      <c r="AI42" s="34"/>
    </row>
    <row r="43" spans="2:35" ht="9" customHeight="1">
      <c r="B43" s="68">
        <f t="shared" si="10"/>
        <v>34</v>
      </c>
      <c r="C43" s="65">
        <f t="shared" si="0"/>
        <v>0.5591929034707469</v>
      </c>
      <c r="D43" s="36">
        <f t="shared" si="4"/>
        <v>0.25243834871275306</v>
      </c>
      <c r="E43" s="65">
        <f t="shared" si="1"/>
        <v>0.8290375725550416</v>
      </c>
      <c r="F43" s="36">
        <f t="shared" si="5"/>
        <v>0.08142578647800315</v>
      </c>
      <c r="G43" s="65">
        <f t="shared" si="2"/>
        <v>0.6745085168424267</v>
      </c>
      <c r="H43" s="36">
        <f t="shared" si="6"/>
        <v>0.17101256223474992</v>
      </c>
      <c r="I43" s="65">
        <f t="shared" si="7"/>
        <v>1.48256096851274</v>
      </c>
      <c r="J43" s="36">
        <f t="shared" si="8"/>
        <v>0.17101256223474995</v>
      </c>
      <c r="K43" s="68">
        <f t="shared" si="11"/>
        <v>56</v>
      </c>
      <c r="L43" s="122"/>
      <c r="M43" s="138" t="s">
        <v>68</v>
      </c>
      <c r="N43" s="124">
        <v>4.448</v>
      </c>
      <c r="O43" s="127">
        <f t="shared" si="12"/>
        <v>0.6481647785740011</v>
      </c>
      <c r="P43" s="25"/>
      <c r="Q43" s="34"/>
      <c r="R43" s="25"/>
      <c r="S43" s="34"/>
      <c r="T43" s="25"/>
      <c r="U43" s="34"/>
      <c r="V43" s="25"/>
      <c r="W43" s="34"/>
      <c r="X43" s="25"/>
      <c r="Y43" s="34"/>
      <c r="Z43" s="25"/>
      <c r="AA43" s="34"/>
      <c r="AB43" s="25"/>
      <c r="AC43" s="34"/>
      <c r="AD43" s="25"/>
      <c r="AE43" s="34"/>
      <c r="AF43" s="25"/>
      <c r="AG43" s="34"/>
      <c r="AH43" s="25"/>
      <c r="AI43" s="34"/>
    </row>
    <row r="44" spans="2:35" ht="9" customHeight="1">
      <c r="B44" s="66">
        <f t="shared" si="10"/>
        <v>35</v>
      </c>
      <c r="C44" s="62">
        <f t="shared" si="0"/>
        <v>0.573576436351046</v>
      </c>
      <c r="D44" s="63">
        <f t="shared" si="4"/>
        <v>0.2414086986459027</v>
      </c>
      <c r="E44" s="62">
        <f t="shared" si="1"/>
        <v>0.8191520442889918</v>
      </c>
      <c r="F44" s="63">
        <f t="shared" si="5"/>
        <v>0.08663548057514206</v>
      </c>
      <c r="G44" s="62">
        <f t="shared" si="2"/>
        <v>0.7002075382097097</v>
      </c>
      <c r="H44" s="63">
        <f t="shared" si="6"/>
        <v>0.15477321807076064</v>
      </c>
      <c r="I44" s="64">
        <f t="shared" si="7"/>
        <v>1.4281480067421146</v>
      </c>
      <c r="J44" s="33">
        <f t="shared" si="8"/>
        <v>0.15477321807076064</v>
      </c>
      <c r="K44" s="66">
        <f t="shared" si="11"/>
        <v>55</v>
      </c>
      <c r="L44" s="122"/>
      <c r="M44" s="138" t="s">
        <v>69</v>
      </c>
      <c r="N44" s="124">
        <v>2.2046</v>
      </c>
      <c r="O44" s="127">
        <f t="shared" si="12"/>
        <v>0.3433298030776066</v>
      </c>
      <c r="P44" s="25"/>
      <c r="Q44" s="34"/>
      <c r="R44" s="25"/>
      <c r="S44" s="167"/>
      <c r="T44" s="166"/>
      <c r="U44" s="166"/>
      <c r="V44" s="166"/>
      <c r="W44" s="166"/>
      <c r="X44" s="25"/>
      <c r="Y44" s="34"/>
      <c r="Z44" s="25"/>
      <c r="AA44" s="34"/>
      <c r="AB44" s="25"/>
      <c r="AC44" s="34"/>
      <c r="AD44" s="25"/>
      <c r="AE44" s="34"/>
      <c r="AF44" s="25"/>
      <c r="AG44" s="34"/>
      <c r="AH44" s="25"/>
      <c r="AI44" s="34"/>
    </row>
    <row r="45" spans="2:35" ht="9" customHeight="1">
      <c r="B45" s="67">
        <f t="shared" si="10"/>
        <v>36</v>
      </c>
      <c r="C45" s="64">
        <f t="shared" si="0"/>
        <v>0.5877852522924731</v>
      </c>
      <c r="D45" s="33">
        <f t="shared" si="4"/>
        <v>0.23078131470496585</v>
      </c>
      <c r="E45" s="64">
        <f t="shared" si="1"/>
        <v>0.8090169943749475</v>
      </c>
      <c r="F45" s="33">
        <f t="shared" si="5"/>
        <v>0.09204235541400245</v>
      </c>
      <c r="G45" s="64">
        <f t="shared" si="2"/>
        <v>0.7265425280053609</v>
      </c>
      <c r="H45" s="33">
        <f t="shared" si="6"/>
        <v>0.1387389592909634</v>
      </c>
      <c r="I45" s="64">
        <f t="shared" si="7"/>
        <v>1.3763819204711736</v>
      </c>
      <c r="J45" s="33">
        <f t="shared" si="8"/>
        <v>0.13873895929096342</v>
      </c>
      <c r="K45" s="67">
        <f t="shared" si="11"/>
        <v>54</v>
      </c>
      <c r="L45" s="122"/>
      <c r="M45" s="138" t="s">
        <v>70</v>
      </c>
      <c r="N45" s="124">
        <v>4.184</v>
      </c>
      <c r="O45" s="127">
        <f t="shared" si="12"/>
        <v>0.6215916758592178</v>
      </c>
      <c r="P45" s="25"/>
      <c r="Q45" s="34"/>
      <c r="R45" s="25"/>
      <c r="S45" s="166"/>
      <c r="T45" s="166"/>
      <c r="U45" s="166"/>
      <c r="V45" s="166"/>
      <c r="W45" s="166"/>
      <c r="X45" s="25"/>
      <c r="Y45" s="34"/>
      <c r="Z45" s="25"/>
      <c r="AA45" s="34"/>
      <c r="AB45" s="25"/>
      <c r="AC45" s="34"/>
      <c r="AD45" s="25"/>
      <c r="AE45" s="34"/>
      <c r="AF45" s="25"/>
      <c r="AG45" s="34"/>
      <c r="AH45" s="25"/>
      <c r="AI45" s="34"/>
    </row>
    <row r="46" spans="2:35" ht="9" customHeight="1">
      <c r="B46" s="67">
        <f t="shared" si="10"/>
        <v>37</v>
      </c>
      <c r="C46" s="64">
        <f t="shared" si="0"/>
        <v>0.6018150231520483</v>
      </c>
      <c r="D46" s="33">
        <f t="shared" si="4"/>
        <v>0.22053697513598602</v>
      </c>
      <c r="E46" s="64">
        <f t="shared" si="1"/>
        <v>0.7986355100472928</v>
      </c>
      <c r="F46" s="33">
        <f t="shared" si="5"/>
        <v>0.09765138350465004</v>
      </c>
      <c r="G46" s="64">
        <f t="shared" si="2"/>
        <v>0.7535540501027942</v>
      </c>
      <c r="H46" s="33">
        <f t="shared" si="6"/>
        <v>0.12288559163133597</v>
      </c>
      <c r="I46" s="64">
        <f t="shared" si="7"/>
        <v>1.32704482162041</v>
      </c>
      <c r="J46" s="33">
        <f t="shared" si="8"/>
        <v>0.122885591631336</v>
      </c>
      <c r="K46" s="67">
        <f t="shared" si="11"/>
        <v>53</v>
      </c>
      <c r="L46" s="122"/>
      <c r="M46" s="158" t="s">
        <v>73</v>
      </c>
      <c r="N46" s="166"/>
      <c r="O46" s="166"/>
      <c r="P46" s="25"/>
      <c r="Q46" s="34"/>
      <c r="R46" s="25"/>
      <c r="S46" s="166"/>
      <c r="T46" s="166"/>
      <c r="U46" s="166"/>
      <c r="V46" s="166"/>
      <c r="W46" s="166"/>
      <c r="X46" s="25"/>
      <c r="Y46" s="34"/>
      <c r="Z46" s="25"/>
      <c r="AA46" s="34"/>
      <c r="AB46" s="25"/>
      <c r="AC46" s="34"/>
      <c r="AD46" s="25"/>
      <c r="AE46" s="34"/>
      <c r="AF46" s="25"/>
      <c r="AG46" s="34"/>
      <c r="AH46" s="25"/>
      <c r="AI46" s="34"/>
    </row>
    <row r="47" spans="2:35" ht="9" customHeight="1">
      <c r="B47" s="67">
        <f t="shared" si="10"/>
        <v>38</v>
      </c>
      <c r="C47" s="64">
        <f t="shared" si="0"/>
        <v>0.6156614753256583</v>
      </c>
      <c r="D47" s="33">
        <f t="shared" si="4"/>
        <v>0.2106580212939186</v>
      </c>
      <c r="E47" s="64">
        <f t="shared" si="1"/>
        <v>0.7880107536067219</v>
      </c>
      <c r="F47" s="33">
        <f t="shared" si="5"/>
        <v>0.1034678558604529</v>
      </c>
      <c r="G47" s="64">
        <f t="shared" si="2"/>
        <v>0.7812856265067174</v>
      </c>
      <c r="H47" s="33">
        <f t="shared" si="6"/>
        <v>0.10719016543346574</v>
      </c>
      <c r="I47" s="64">
        <f t="shared" si="7"/>
        <v>1.2799416321930788</v>
      </c>
      <c r="J47" s="33">
        <f t="shared" si="8"/>
        <v>0.10719016543346574</v>
      </c>
      <c r="K47" s="67">
        <f t="shared" si="11"/>
        <v>52</v>
      </c>
      <c r="L47" s="122"/>
      <c r="M47" s="166"/>
      <c r="N47" s="166"/>
      <c r="O47" s="166"/>
      <c r="P47" s="25"/>
      <c r="Q47" s="34"/>
      <c r="R47" s="25"/>
      <c r="S47" s="166"/>
      <c r="T47" s="166"/>
      <c r="U47" s="166"/>
      <c r="V47" s="166"/>
      <c r="W47" s="166"/>
      <c r="X47" s="25"/>
      <c r="Y47" s="34"/>
      <c r="Z47" s="25"/>
      <c r="AA47" s="34"/>
      <c r="AB47" s="25"/>
      <c r="AC47" s="34"/>
      <c r="AD47" s="25"/>
      <c r="AE47" s="34"/>
      <c r="AF47" s="25"/>
      <c r="AG47" s="34"/>
      <c r="AH47" s="25"/>
      <c r="AI47" s="34"/>
    </row>
    <row r="48" spans="2:35" ht="9" customHeight="1">
      <c r="B48" s="67">
        <f t="shared" si="10"/>
        <v>39</v>
      </c>
      <c r="C48" s="64">
        <f t="shared" si="0"/>
        <v>0.6293203910498374</v>
      </c>
      <c r="D48" s="33">
        <f t="shared" si="4"/>
        <v>0.2011281961454862</v>
      </c>
      <c r="E48" s="64">
        <f t="shared" si="1"/>
        <v>0.7771459614569709</v>
      </c>
      <c r="F48" s="33">
        <f t="shared" si="5"/>
        <v>0.10949740552074987</v>
      </c>
      <c r="G48" s="64">
        <f t="shared" si="2"/>
        <v>0.809784033195007</v>
      </c>
      <c r="H48" s="33">
        <f t="shared" si="6"/>
        <v>0.09163079062473634</v>
      </c>
      <c r="I48" s="64">
        <f t="shared" si="7"/>
        <v>1.2348971565350515</v>
      </c>
      <c r="J48" s="33">
        <f t="shared" si="8"/>
        <v>0.09163079062473631</v>
      </c>
      <c r="K48" s="67">
        <f t="shared" si="11"/>
        <v>51</v>
      </c>
      <c r="L48" s="122"/>
      <c r="M48" s="166"/>
      <c r="N48" s="166"/>
      <c r="O48" s="166"/>
      <c r="P48" s="25"/>
      <c r="Q48" s="34"/>
      <c r="R48" s="25"/>
      <c r="S48" s="166"/>
      <c r="T48" s="166"/>
      <c r="U48" s="166"/>
      <c r="V48" s="166"/>
      <c r="W48" s="166"/>
      <c r="X48" s="25"/>
      <c r="Y48" s="34"/>
      <c r="Z48" s="25"/>
      <c r="AA48" s="34"/>
      <c r="AB48" s="25"/>
      <c r="AC48" s="34"/>
      <c r="AD48" s="25"/>
      <c r="AE48" s="34"/>
      <c r="AF48" s="25"/>
      <c r="AG48" s="34"/>
      <c r="AH48" s="25"/>
      <c r="AI48" s="34"/>
    </row>
    <row r="49" spans="2:35" ht="9" customHeight="1">
      <c r="B49" s="67">
        <f t="shared" si="10"/>
        <v>40</v>
      </c>
      <c r="C49" s="64">
        <f t="shared" si="0"/>
        <v>0.6427876096865393</v>
      </c>
      <c r="D49" s="33">
        <f t="shared" si="4"/>
        <v>0.19193250324756517</v>
      </c>
      <c r="E49" s="64">
        <f t="shared" si="1"/>
        <v>0.766044443118978</v>
      </c>
      <c r="F49" s="33">
        <f t="shared" si="5"/>
        <v>0.11574603344648059</v>
      </c>
      <c r="G49" s="64">
        <f t="shared" si="2"/>
        <v>0.8390996311772799</v>
      </c>
      <c r="H49" s="33">
        <f t="shared" si="6"/>
        <v>0.07618646980108458</v>
      </c>
      <c r="I49" s="64">
        <f t="shared" si="7"/>
        <v>1.19175359259421</v>
      </c>
      <c r="J49" s="33">
        <f t="shared" si="8"/>
        <v>0.07618646980108455</v>
      </c>
      <c r="K49" s="67">
        <f t="shared" si="11"/>
        <v>50</v>
      </c>
      <c r="L49" s="122"/>
      <c r="M49" s="166"/>
      <c r="N49" s="166"/>
      <c r="O49" s="166"/>
      <c r="P49" s="25"/>
      <c r="Q49" s="34"/>
      <c r="R49" s="25"/>
      <c r="S49" s="166"/>
      <c r="T49" s="166"/>
      <c r="U49" s="166"/>
      <c r="V49" s="166"/>
      <c r="W49" s="166"/>
      <c r="X49" s="25"/>
      <c r="Y49" s="34"/>
      <c r="Z49" s="25"/>
      <c r="AA49" s="34"/>
      <c r="AB49" s="25"/>
      <c r="AC49" s="34"/>
      <c r="AD49" s="25"/>
      <c r="AE49" s="34"/>
      <c r="AF49" s="25"/>
      <c r="AG49" s="34"/>
      <c r="AH49" s="25"/>
      <c r="AI49" s="34"/>
    </row>
    <row r="50" spans="2:35" ht="9" customHeight="1">
      <c r="B50" s="67">
        <f t="shared" si="10"/>
        <v>41</v>
      </c>
      <c r="C50" s="64">
        <f t="shared" si="0"/>
        <v>0.6560590289905073</v>
      </c>
      <c r="D50" s="33">
        <f t="shared" si="4"/>
        <v>0.1830570831677612</v>
      </c>
      <c r="E50" s="64">
        <f t="shared" si="1"/>
        <v>0.754709580222772</v>
      </c>
      <c r="F50" s="33">
        <f t="shared" si="5"/>
        <v>0.12222013707435285</v>
      </c>
      <c r="G50" s="64">
        <f t="shared" si="2"/>
        <v>0.8692867378162267</v>
      </c>
      <c r="H50" s="33">
        <f t="shared" si="6"/>
        <v>0.060836946093408326</v>
      </c>
      <c r="I50" s="64">
        <f t="shared" si="7"/>
        <v>1.1503684072210096</v>
      </c>
      <c r="J50" s="33">
        <f t="shared" si="8"/>
        <v>0.06083694609340836</v>
      </c>
      <c r="K50" s="67">
        <f t="shared" si="11"/>
        <v>49</v>
      </c>
      <c r="L50" s="122"/>
      <c r="M50" s="166"/>
      <c r="N50" s="166"/>
      <c r="O50" s="166"/>
      <c r="P50" s="25"/>
      <c r="Q50" s="34"/>
      <c r="R50" s="25"/>
      <c r="S50" s="166"/>
      <c r="T50" s="166"/>
      <c r="U50" s="166"/>
      <c r="V50" s="166"/>
      <c r="W50" s="166"/>
      <c r="X50" s="25"/>
      <c r="Y50" s="34"/>
      <c r="Z50" s="25"/>
      <c r="AA50" s="34"/>
      <c r="AB50" s="25"/>
      <c r="AC50" s="34"/>
      <c r="AD50" s="25"/>
      <c r="AE50" s="34"/>
      <c r="AF50" s="25"/>
      <c r="AG50" s="34"/>
      <c r="AH50" s="25"/>
      <c r="AI50" s="34"/>
    </row>
    <row r="51" spans="2:35" ht="9" customHeight="1">
      <c r="B51" s="67">
        <f t="shared" si="10"/>
        <v>42</v>
      </c>
      <c r="C51" s="64">
        <f t="shared" si="0"/>
        <v>0.6691306063588582</v>
      </c>
      <c r="D51" s="33">
        <f t="shared" si="4"/>
        <v>0.17448910482575006</v>
      </c>
      <c r="E51" s="64">
        <f t="shared" si="1"/>
        <v>0.7431448254773942</v>
      </c>
      <c r="F51" s="33">
        <f t="shared" si="5"/>
        <v>0.1289265418564653</v>
      </c>
      <c r="G51" s="64">
        <f t="shared" si="2"/>
        <v>0.9004040442978399</v>
      </c>
      <c r="H51" s="33">
        <f t="shared" si="6"/>
        <v>0.045562562969284785</v>
      </c>
      <c r="I51" s="64">
        <f t="shared" si="7"/>
        <v>1.110612514829193</v>
      </c>
      <c r="J51" s="33">
        <f t="shared" si="8"/>
        <v>0.04556256296928483</v>
      </c>
      <c r="K51" s="67">
        <f t="shared" si="11"/>
        <v>48</v>
      </c>
      <c r="L51" s="122"/>
      <c r="M51" s="166"/>
      <c r="N51" s="166"/>
      <c r="O51" s="166"/>
      <c r="P51" s="25"/>
      <c r="Q51" s="34"/>
      <c r="R51" s="25"/>
      <c r="S51" s="166"/>
      <c r="T51" s="166"/>
      <c r="U51" s="166"/>
      <c r="V51" s="166"/>
      <c r="W51" s="166"/>
      <c r="X51" s="25"/>
      <c r="Y51" s="34"/>
      <c r="Z51" s="25"/>
      <c r="AA51" s="34"/>
      <c r="AB51" s="25"/>
      <c r="AC51" s="34"/>
      <c r="AD51" s="25"/>
      <c r="AE51" s="34"/>
      <c r="AF51" s="25"/>
      <c r="AG51" s="34"/>
      <c r="AH51" s="25"/>
      <c r="AI51" s="34"/>
    </row>
    <row r="52" spans="2:35" ht="9" customHeight="1">
      <c r="B52" s="67">
        <f t="shared" si="10"/>
        <v>43</v>
      </c>
      <c r="C52" s="64">
        <f t="shared" si="0"/>
        <v>0.6819983600624985</v>
      </c>
      <c r="D52" s="33">
        <f t="shared" si="4"/>
        <v>0.16621666964947984</v>
      </c>
      <c r="E52" s="64">
        <f t="shared" si="1"/>
        <v>0.7313537016191705</v>
      </c>
      <c r="F52" s="33">
        <f t="shared" si="5"/>
        <v>0.13587253616059866</v>
      </c>
      <c r="G52" s="64">
        <f t="shared" si="2"/>
        <v>0.9325150861376618</v>
      </c>
      <c r="H52" s="33">
        <f t="shared" si="6"/>
        <v>0.030344133488881167</v>
      </c>
      <c r="I52" s="64">
        <f t="shared" si="7"/>
        <v>1.0723687100246824</v>
      </c>
      <c r="J52" s="33">
        <f t="shared" si="8"/>
        <v>0.03034413348888113</v>
      </c>
      <c r="K52" s="67">
        <f t="shared" si="11"/>
        <v>47</v>
      </c>
      <c r="L52" s="122"/>
      <c r="M52" s="166"/>
      <c r="N52" s="166"/>
      <c r="O52" s="166"/>
      <c r="P52" s="25"/>
      <c r="Q52" s="34"/>
      <c r="R52" s="25"/>
      <c r="S52" s="166"/>
      <c r="T52" s="166"/>
      <c r="U52" s="166"/>
      <c r="V52" s="166"/>
      <c r="W52" s="166"/>
      <c r="X52" s="25"/>
      <c r="Y52" s="34"/>
      <c r="Z52" s="25"/>
      <c r="AA52" s="34"/>
      <c r="AB52" s="25"/>
      <c r="AC52" s="34"/>
      <c r="AD52" s="25"/>
      <c r="AE52" s="34"/>
      <c r="AF52" s="25"/>
      <c r="AG52" s="34"/>
      <c r="AH52" s="25"/>
      <c r="AI52" s="34"/>
    </row>
    <row r="53" spans="2:35" ht="9" customHeight="1">
      <c r="B53" s="67">
        <f t="shared" si="10"/>
        <v>44</v>
      </c>
      <c r="C53" s="64">
        <f t="shared" si="0"/>
        <v>0.6946583704589973</v>
      </c>
      <c r="D53" s="33">
        <f t="shared" si="4"/>
        <v>0.15822872677940183</v>
      </c>
      <c r="E53" s="64">
        <f t="shared" si="1"/>
        <v>0.7193398003386512</v>
      </c>
      <c r="F53" s="33">
        <f t="shared" si="5"/>
        <v>0.14306590996299426</v>
      </c>
      <c r="G53" s="64">
        <f t="shared" si="2"/>
        <v>0.9656887748070739</v>
      </c>
      <c r="H53" s="33">
        <f t="shared" si="6"/>
        <v>0.015162816816407562</v>
      </c>
      <c r="I53" s="64">
        <f t="shared" si="7"/>
        <v>1.0355303137905696</v>
      </c>
      <c r="J53" s="33">
        <f t="shared" si="8"/>
        <v>0.015162816816407547</v>
      </c>
      <c r="K53" s="67">
        <f t="shared" si="11"/>
        <v>46</v>
      </c>
      <c r="L53" s="122"/>
      <c r="M53" s="166"/>
      <c r="N53" s="166"/>
      <c r="O53" s="166"/>
      <c r="P53" s="24"/>
      <c r="Q53" s="18"/>
      <c r="R53" s="24"/>
      <c r="S53" s="166"/>
      <c r="T53" s="166"/>
      <c r="U53" s="166"/>
      <c r="V53" s="166"/>
      <c r="W53" s="166"/>
      <c r="X53" s="24"/>
      <c r="Y53" s="18"/>
      <c r="Z53" s="24"/>
      <c r="AA53" s="18"/>
      <c r="AB53" s="24"/>
      <c r="AC53" s="18"/>
      <c r="AD53" s="24"/>
      <c r="AE53" s="18"/>
      <c r="AF53" s="24"/>
      <c r="AG53" s="18"/>
      <c r="AH53" s="24"/>
      <c r="AI53" s="18"/>
    </row>
    <row r="54" spans="2:15" ht="9" customHeight="1" thickBot="1">
      <c r="B54" s="67">
        <f t="shared" si="10"/>
        <v>45</v>
      </c>
      <c r="C54" s="64">
        <f t="shared" si="0"/>
        <v>0.7071067811865475</v>
      </c>
      <c r="D54" s="33">
        <f t="shared" si="4"/>
        <v>0.15051499783199063</v>
      </c>
      <c r="E54" s="64">
        <f t="shared" si="1"/>
        <v>0.7071067811865476</v>
      </c>
      <c r="F54" s="33">
        <f t="shared" si="5"/>
        <v>0.15051499783199057</v>
      </c>
      <c r="G54" s="64">
        <f t="shared" si="2"/>
        <v>0.9999999999999999</v>
      </c>
      <c r="H54" s="33">
        <f t="shared" si="6"/>
        <v>4.821637332766436E-17</v>
      </c>
      <c r="I54" s="64">
        <f t="shared" si="7"/>
        <v>1</v>
      </c>
      <c r="J54" s="33">
        <f t="shared" si="8"/>
        <v>0</v>
      </c>
      <c r="K54" s="67">
        <f t="shared" si="11"/>
        <v>45</v>
      </c>
      <c r="L54" s="122"/>
      <c r="M54" s="166"/>
      <c r="N54" s="166"/>
      <c r="O54" s="166"/>
    </row>
    <row r="55" spans="2:15" ht="12.75" customHeight="1" thickBot="1">
      <c r="B55" s="77" t="s">
        <v>21</v>
      </c>
      <c r="C55" s="78" t="s">
        <v>3</v>
      </c>
      <c r="D55" s="78" t="s">
        <v>8</v>
      </c>
      <c r="E55" s="78" t="s">
        <v>2</v>
      </c>
      <c r="F55" s="78" t="s">
        <v>7</v>
      </c>
      <c r="G55" s="78" t="s">
        <v>5</v>
      </c>
      <c r="H55" s="78" t="s">
        <v>10</v>
      </c>
      <c r="I55" s="78" t="s">
        <v>4</v>
      </c>
      <c r="J55" s="78" t="s">
        <v>9</v>
      </c>
      <c r="K55" s="79" t="s">
        <v>21</v>
      </c>
      <c r="L55" s="118"/>
      <c r="M55" s="166"/>
      <c r="N55" s="166"/>
      <c r="O55" s="166"/>
    </row>
    <row r="56" spans="2:15" ht="12.75">
      <c r="B56" s="150" t="s">
        <v>72</v>
      </c>
      <c r="C56" s="151"/>
      <c r="D56" s="151"/>
      <c r="E56" s="151"/>
      <c r="F56" s="151"/>
      <c r="G56" s="151"/>
      <c r="H56" s="151"/>
      <c r="I56" s="151"/>
      <c r="J56" s="151"/>
      <c r="K56" s="151"/>
      <c r="L56" s="123"/>
      <c r="M56" s="166"/>
      <c r="N56" s="166"/>
      <c r="O56" s="166"/>
    </row>
    <row r="57" spans="2:15" ht="12.75">
      <c r="B57" s="152"/>
      <c r="C57" s="152"/>
      <c r="D57" s="152"/>
      <c r="E57" s="152"/>
      <c r="F57" s="152"/>
      <c r="G57" s="152"/>
      <c r="H57" s="152"/>
      <c r="I57" s="152"/>
      <c r="J57" s="152"/>
      <c r="K57" s="152"/>
      <c r="L57" s="100"/>
      <c r="M57" s="166"/>
      <c r="N57" s="166"/>
      <c r="O57" s="166"/>
    </row>
    <row r="58" spans="2:15" ht="12.75">
      <c r="B58" s="152"/>
      <c r="C58" s="152"/>
      <c r="D58" s="152"/>
      <c r="E58" s="152"/>
      <c r="F58" s="152"/>
      <c r="G58" s="152"/>
      <c r="H58" s="152"/>
      <c r="I58" s="152"/>
      <c r="J58" s="152"/>
      <c r="K58" s="152"/>
      <c r="L58" s="100"/>
      <c r="M58" s="166"/>
      <c r="N58" s="166"/>
      <c r="O58" s="166"/>
    </row>
    <row r="59" spans="2:15" ht="12.75">
      <c r="B59" s="152"/>
      <c r="C59" s="152"/>
      <c r="D59" s="152"/>
      <c r="E59" s="152"/>
      <c r="F59" s="152"/>
      <c r="G59" s="152"/>
      <c r="H59" s="152"/>
      <c r="I59" s="152"/>
      <c r="J59" s="152"/>
      <c r="K59" s="152"/>
      <c r="L59" s="100"/>
      <c r="M59" s="166"/>
      <c r="N59" s="166"/>
      <c r="O59" s="166"/>
    </row>
    <row r="60" spans="2:15" ht="12.75">
      <c r="B60" s="75"/>
      <c r="C60" s="75"/>
      <c r="D60" s="75"/>
      <c r="E60" s="75"/>
      <c r="F60" s="75"/>
      <c r="G60" s="75"/>
      <c r="H60" s="75"/>
      <c r="I60" s="75"/>
      <c r="J60" s="75"/>
      <c r="K60" s="75"/>
      <c r="L60" s="75"/>
      <c r="M60" s="116"/>
      <c r="N60" s="144"/>
      <c r="O60" s="144"/>
    </row>
    <row r="61" spans="2:15" ht="12.75">
      <c r="B61" s="75"/>
      <c r="C61" s="75"/>
      <c r="D61" s="75"/>
      <c r="E61" s="75"/>
      <c r="F61" s="75"/>
      <c r="G61" s="75"/>
      <c r="H61" s="75"/>
      <c r="I61" s="75"/>
      <c r="J61" s="75"/>
      <c r="K61" s="75"/>
      <c r="L61" s="75"/>
      <c r="M61" s="116"/>
      <c r="N61" s="144"/>
      <c r="O61" s="144"/>
    </row>
    <row r="62" spans="2:15" ht="12.75">
      <c r="B62" s="75"/>
      <c r="C62" s="75"/>
      <c r="D62" s="75"/>
      <c r="E62" s="75"/>
      <c r="F62" s="75"/>
      <c r="G62" s="75"/>
      <c r="H62" s="75"/>
      <c r="I62" s="75"/>
      <c r="J62" s="75"/>
      <c r="K62" s="75"/>
      <c r="L62" s="75"/>
      <c r="M62" s="75"/>
      <c r="N62" s="75"/>
      <c r="O62" s="128"/>
    </row>
    <row r="63" spans="2:15" ht="12.75">
      <c r="B63" s="75"/>
      <c r="C63" s="75"/>
      <c r="D63" s="75"/>
      <c r="E63" s="75"/>
      <c r="F63" s="75"/>
      <c r="G63" s="75"/>
      <c r="H63" s="75"/>
      <c r="I63" s="75"/>
      <c r="J63" s="75"/>
      <c r="K63" s="75"/>
      <c r="L63" s="75"/>
      <c r="M63" s="75"/>
      <c r="N63" s="75"/>
      <c r="O63" s="128"/>
    </row>
    <row r="64" spans="2:15" ht="12.75">
      <c r="B64" s="75"/>
      <c r="C64" s="75"/>
      <c r="D64" s="75"/>
      <c r="E64" s="75"/>
      <c r="F64" s="75"/>
      <c r="G64" s="75"/>
      <c r="H64" s="75"/>
      <c r="I64" s="75"/>
      <c r="J64" s="75"/>
      <c r="K64" s="75"/>
      <c r="L64" s="75"/>
      <c r="M64" s="75"/>
      <c r="N64" s="75"/>
      <c r="O64" s="128"/>
    </row>
    <row r="65" spans="2:15" ht="12.75">
      <c r="B65" s="75"/>
      <c r="C65" s="75"/>
      <c r="D65" s="75"/>
      <c r="E65" s="75"/>
      <c r="F65" s="75"/>
      <c r="G65" s="75"/>
      <c r="H65" s="75"/>
      <c r="I65" s="75"/>
      <c r="J65" s="75"/>
      <c r="K65" s="75"/>
      <c r="L65" s="75"/>
      <c r="M65" s="75"/>
      <c r="N65" s="75"/>
      <c r="O65" s="128"/>
    </row>
    <row r="66" spans="2:15" ht="12.75">
      <c r="B66" s="75"/>
      <c r="C66" s="75"/>
      <c r="D66" s="75"/>
      <c r="E66" s="75"/>
      <c r="F66" s="75"/>
      <c r="G66" s="75"/>
      <c r="H66" s="75"/>
      <c r="I66" s="75"/>
      <c r="J66" s="75"/>
      <c r="K66" s="75"/>
      <c r="L66" s="75"/>
      <c r="M66" s="75"/>
      <c r="N66" s="75"/>
      <c r="O66" s="128"/>
    </row>
    <row r="67" spans="2:15" ht="13.5" thickBot="1">
      <c r="B67" s="75"/>
      <c r="C67" s="75"/>
      <c r="D67" s="75"/>
      <c r="E67" s="75"/>
      <c r="F67" s="75"/>
      <c r="G67" s="75"/>
      <c r="H67" s="75"/>
      <c r="I67" s="75"/>
      <c r="J67" s="75"/>
      <c r="K67" s="75"/>
      <c r="L67" s="75"/>
      <c r="M67" s="75"/>
      <c r="N67" s="75"/>
      <c r="O67" s="128"/>
    </row>
    <row r="68" spans="16:35" ht="12.75" customHeight="1" thickBot="1">
      <c r="P68" s="80" t="s">
        <v>13</v>
      </c>
      <c r="Q68" s="81" t="s">
        <v>14</v>
      </c>
      <c r="R68" s="82" t="s">
        <v>13</v>
      </c>
      <c r="S68" s="81" t="s">
        <v>14</v>
      </c>
      <c r="T68" s="82" t="s">
        <v>13</v>
      </c>
      <c r="U68" s="81" t="s">
        <v>14</v>
      </c>
      <c r="V68" s="82" t="s">
        <v>13</v>
      </c>
      <c r="W68" s="81" t="s">
        <v>14</v>
      </c>
      <c r="X68" s="82" t="s">
        <v>13</v>
      </c>
      <c r="Y68" s="81" t="s">
        <v>14</v>
      </c>
      <c r="Z68" s="82" t="s">
        <v>13</v>
      </c>
      <c r="AA68" s="81" t="s">
        <v>14</v>
      </c>
      <c r="AB68" s="82" t="s">
        <v>13</v>
      </c>
      <c r="AC68" s="81" t="s">
        <v>14</v>
      </c>
      <c r="AD68" s="82" t="s">
        <v>13</v>
      </c>
      <c r="AE68" s="81" t="s">
        <v>14</v>
      </c>
      <c r="AF68" s="82" t="s">
        <v>13</v>
      </c>
      <c r="AG68" s="81" t="s">
        <v>14</v>
      </c>
      <c r="AH68" s="82" t="s">
        <v>13</v>
      </c>
      <c r="AI68" s="83" t="s">
        <v>14</v>
      </c>
    </row>
    <row r="69" spans="16:35" ht="9.75" customHeight="1">
      <c r="P69" s="23">
        <v>1</v>
      </c>
      <c r="Q69" s="33">
        <f>LOG(P69)</f>
        <v>0</v>
      </c>
      <c r="R69" s="25">
        <v>1.5</v>
      </c>
      <c r="S69" s="33">
        <f>LOG(R69)</f>
        <v>0.17609125905568124</v>
      </c>
      <c r="T69" s="25">
        <f>R119</f>
        <v>2.0000000000000004</v>
      </c>
      <c r="U69" s="33">
        <f>LOG(T69)</f>
        <v>0.3010299956639813</v>
      </c>
      <c r="V69" s="98">
        <f>T119</f>
        <v>3.0000000000000013</v>
      </c>
      <c r="W69" s="99">
        <f>LOG(V69)</f>
        <v>0.47712125471966266</v>
      </c>
      <c r="X69" s="25">
        <f>V119</f>
        <v>4.000000000000002</v>
      </c>
      <c r="Y69" s="33">
        <f>LOG(X69)</f>
        <v>0.6020599913279626</v>
      </c>
      <c r="Z69" s="25">
        <f>X119</f>
        <v>4.9999999999999805</v>
      </c>
      <c r="AA69" s="33">
        <f aca="true" t="shared" si="13" ref="AA69:AA119">LOG(Z69)</f>
        <v>0.6989700043360171</v>
      </c>
      <c r="AB69" s="98">
        <f>Z119</f>
        <v>5.999999999999959</v>
      </c>
      <c r="AC69" s="99">
        <f aca="true" t="shared" si="14" ref="AC69:AC119">LOG(AB69)</f>
        <v>0.7781512503836406</v>
      </c>
      <c r="AD69" s="25">
        <f>AB119</f>
        <v>6.999999999999938</v>
      </c>
      <c r="AE69" s="33">
        <f aca="true" t="shared" si="15" ref="AE69:AE119">LOG(AD69)</f>
        <v>0.8450980400142529</v>
      </c>
      <c r="AF69" s="25">
        <f>AD119</f>
        <v>7.9999999999999165</v>
      </c>
      <c r="AG69" s="33">
        <f aca="true" t="shared" si="16" ref="AG69:AG119">LOG(AF69)</f>
        <v>0.9030899869919391</v>
      </c>
      <c r="AH69" s="25">
        <f>AF119</f>
        <v>8.999999999999895</v>
      </c>
      <c r="AI69" s="33">
        <f>LOG(AH69)</f>
        <v>0.9542425094393198</v>
      </c>
    </row>
    <row r="70" spans="16:35" ht="9.75" customHeight="1">
      <c r="P70" s="23">
        <f aca="true" t="shared" si="17" ref="P70:P119">P69+0.01</f>
        <v>1.01</v>
      </c>
      <c r="Q70" s="34">
        <f aca="true" t="shared" si="18" ref="Q70:Q119">LOG(P70)</f>
        <v>0.004321373782642578</v>
      </c>
      <c r="R70" s="23">
        <f aca="true" t="shared" si="19" ref="R70:R119">R69+0.01</f>
        <v>1.51</v>
      </c>
      <c r="S70" s="34">
        <f aca="true" t="shared" si="20" ref="S70:S119">LOG(R70)</f>
        <v>0.17897694729316943</v>
      </c>
      <c r="T70" s="89">
        <f aca="true" t="shared" si="21" ref="T70:T119">T69+0.02</f>
        <v>2.0200000000000005</v>
      </c>
      <c r="U70" s="90">
        <f aca="true" t="shared" si="22" ref="U70:U119">LOG(T70)</f>
        <v>0.3053513694466239</v>
      </c>
      <c r="V70" s="23">
        <f aca="true" t="shared" si="23" ref="V70:V119">V69+0.02</f>
        <v>3.0200000000000014</v>
      </c>
      <c r="W70" s="34">
        <f aca="true" t="shared" si="24" ref="W70:W119">LOG(V70)</f>
        <v>0.48000694295715085</v>
      </c>
      <c r="X70" s="23">
        <f aca="true" t="shared" si="25" ref="X70:X119">X69+0.02</f>
        <v>4.020000000000001</v>
      </c>
      <c r="Y70" s="34">
        <f aca="true" t="shared" si="26" ref="Y70:Y119">LOG(X70)</f>
        <v>0.6042260530844702</v>
      </c>
      <c r="Z70" s="23">
        <f aca="true" t="shared" si="27" ref="Z70:Z119">Z69+0.02</f>
        <v>5.01999999999998</v>
      </c>
      <c r="AA70" s="34">
        <f t="shared" si="13"/>
        <v>0.7007037171450176</v>
      </c>
      <c r="AB70" s="23">
        <f aca="true" t="shared" si="28" ref="AB70:AB119">AB69+0.02</f>
        <v>6.019999999999959</v>
      </c>
      <c r="AC70" s="34">
        <f t="shared" si="14"/>
        <v>0.7795964912578216</v>
      </c>
      <c r="AD70" s="23">
        <f aca="true" t="shared" si="29" ref="AD70:AD119">AD69+0.02</f>
        <v>7.019999999999937</v>
      </c>
      <c r="AE70" s="34">
        <f t="shared" si="15"/>
        <v>0.8463371121298014</v>
      </c>
      <c r="AF70" s="23">
        <f>AF69+0.02</f>
        <v>8.019999999999916</v>
      </c>
      <c r="AG70" s="34">
        <f t="shared" si="16"/>
        <v>0.904174368284159</v>
      </c>
      <c r="AH70" s="23">
        <f>AH69+0.02</f>
        <v>9.019999999999895</v>
      </c>
      <c r="AI70" s="33">
        <f aca="true" t="shared" si="30" ref="AI70:AI119">LOG(AH70)</f>
        <v>0.9552065375419366</v>
      </c>
    </row>
    <row r="71" spans="16:35" ht="9.75" customHeight="1">
      <c r="P71" s="89">
        <f t="shared" si="17"/>
        <v>1.02</v>
      </c>
      <c r="Q71" s="90">
        <f t="shared" si="18"/>
        <v>0.00860017176191757</v>
      </c>
      <c r="R71" s="89">
        <f t="shared" si="19"/>
        <v>1.52</v>
      </c>
      <c r="S71" s="90">
        <f t="shared" si="20"/>
        <v>0.18184358794477254</v>
      </c>
      <c r="T71" s="23">
        <f t="shared" si="21"/>
        <v>2.0400000000000005</v>
      </c>
      <c r="U71" s="34">
        <f t="shared" si="22"/>
        <v>0.3096301674258989</v>
      </c>
      <c r="V71" s="23">
        <f t="shared" si="23"/>
        <v>3.0400000000000014</v>
      </c>
      <c r="W71" s="34">
        <f t="shared" si="24"/>
        <v>0.48287358360875393</v>
      </c>
      <c r="X71" s="23">
        <f t="shared" si="25"/>
        <v>4.040000000000001</v>
      </c>
      <c r="Y71" s="34">
        <f t="shared" si="26"/>
        <v>0.606381365110605</v>
      </c>
      <c r="Z71" s="23">
        <f t="shared" si="27"/>
        <v>5.03999999999998</v>
      </c>
      <c r="AA71" s="34">
        <f t="shared" si="13"/>
        <v>0.7024305364455236</v>
      </c>
      <c r="AB71" s="23">
        <f t="shared" si="28"/>
        <v>6.039999999999958</v>
      </c>
      <c r="AC71" s="34">
        <f t="shared" si="14"/>
        <v>0.7810369386211288</v>
      </c>
      <c r="AD71" s="23">
        <f t="shared" si="29"/>
        <v>7.039999999999937</v>
      </c>
      <c r="AE71" s="34">
        <f t="shared" si="15"/>
        <v>0.8475726591421083</v>
      </c>
      <c r="AF71" s="23">
        <f aca="true" t="shared" si="31" ref="AF71:AF119">AF70+0.02</f>
        <v>8.039999999999916</v>
      </c>
      <c r="AG71" s="34">
        <f t="shared" si="16"/>
        <v>0.9052560487484467</v>
      </c>
      <c r="AH71" s="23">
        <f aca="true" t="shared" si="32" ref="AH71:AH119">AH70+0.02</f>
        <v>9.039999999999894</v>
      </c>
      <c r="AI71" s="33">
        <f t="shared" si="30"/>
        <v>0.9561684304753583</v>
      </c>
    </row>
    <row r="72" spans="16:35" ht="9.75" customHeight="1">
      <c r="P72" s="94">
        <f t="shared" si="17"/>
        <v>1.03</v>
      </c>
      <c r="Q72" s="95">
        <f t="shared" si="18"/>
        <v>0.012837224705172217</v>
      </c>
      <c r="R72" s="23">
        <f t="shared" si="19"/>
        <v>1.53</v>
      </c>
      <c r="S72" s="34">
        <f t="shared" si="20"/>
        <v>0.1846914308175988</v>
      </c>
      <c r="T72" s="23">
        <f t="shared" si="21"/>
        <v>2.0600000000000005</v>
      </c>
      <c r="U72" s="34">
        <f t="shared" si="22"/>
        <v>0.3138672203691535</v>
      </c>
      <c r="V72" s="23">
        <f t="shared" si="23"/>
        <v>3.0600000000000014</v>
      </c>
      <c r="W72" s="34">
        <f t="shared" si="24"/>
        <v>0.4857214264815802</v>
      </c>
      <c r="X72" s="23">
        <f t="shared" si="25"/>
        <v>4.0600000000000005</v>
      </c>
      <c r="Y72" s="34">
        <f t="shared" si="26"/>
        <v>0.6085260335771941</v>
      </c>
      <c r="Z72" s="23">
        <f t="shared" si="27"/>
        <v>5.059999999999979</v>
      </c>
      <c r="AA72" s="34">
        <f t="shared" si="13"/>
        <v>0.7041505168397973</v>
      </c>
      <c r="AB72" s="23">
        <f t="shared" si="28"/>
        <v>6.059999999999958</v>
      </c>
      <c r="AC72" s="34">
        <f t="shared" si="14"/>
        <v>0.7824726241662832</v>
      </c>
      <c r="AD72" s="23">
        <f t="shared" si="29"/>
        <v>7.0599999999999365</v>
      </c>
      <c r="AE72" s="34">
        <f t="shared" si="15"/>
        <v>0.8488047010517998</v>
      </c>
      <c r="AF72" s="23">
        <f t="shared" si="31"/>
        <v>8.059999999999915</v>
      </c>
      <c r="AG72" s="34">
        <f t="shared" si="16"/>
        <v>0.9063350418050861</v>
      </c>
      <c r="AH72" s="23">
        <f t="shared" si="32"/>
        <v>9.059999999999894</v>
      </c>
      <c r="AI72" s="33">
        <f t="shared" si="30"/>
        <v>0.957128197676808</v>
      </c>
    </row>
    <row r="73" spans="16:35" ht="9.75" customHeight="1">
      <c r="P73" s="94">
        <f t="shared" si="17"/>
        <v>1.04</v>
      </c>
      <c r="Q73" s="95">
        <f t="shared" si="18"/>
        <v>0.01703333929878037</v>
      </c>
      <c r="R73" s="23">
        <f t="shared" si="19"/>
        <v>1.54</v>
      </c>
      <c r="S73" s="34">
        <f t="shared" si="20"/>
        <v>0.18752072083646307</v>
      </c>
      <c r="T73" s="23">
        <f t="shared" si="21"/>
        <v>2.0800000000000005</v>
      </c>
      <c r="U73" s="34">
        <f t="shared" si="22"/>
        <v>0.3180633349627617</v>
      </c>
      <c r="V73" s="23">
        <f t="shared" si="23"/>
        <v>3.0800000000000014</v>
      </c>
      <c r="W73" s="34">
        <f t="shared" si="24"/>
        <v>0.48855071650044446</v>
      </c>
      <c r="X73" s="23">
        <f t="shared" si="25"/>
        <v>4.08</v>
      </c>
      <c r="Y73" s="34">
        <f t="shared" si="26"/>
        <v>0.6106601630898799</v>
      </c>
      <c r="Z73" s="23">
        <f t="shared" si="27"/>
        <v>5.079999999999979</v>
      </c>
      <c r="AA73" s="34">
        <f t="shared" si="13"/>
        <v>0.7058637122839174</v>
      </c>
      <c r="AB73" s="23">
        <f t="shared" si="28"/>
        <v>6.079999999999957</v>
      </c>
      <c r="AC73" s="34">
        <f t="shared" si="14"/>
        <v>0.7839035792727319</v>
      </c>
      <c r="AD73" s="23">
        <f t="shared" si="29"/>
        <v>7.079999999999936</v>
      </c>
      <c r="AE73" s="34">
        <f t="shared" si="15"/>
        <v>0.8500332576897651</v>
      </c>
      <c r="AF73" s="23">
        <f t="shared" si="31"/>
        <v>8.079999999999915</v>
      </c>
      <c r="AG73" s="34">
        <f t="shared" si="16"/>
        <v>0.9074113607745816</v>
      </c>
      <c r="AH73" s="23">
        <f t="shared" si="32"/>
        <v>9.079999999999893</v>
      </c>
      <c r="AI73" s="33">
        <f t="shared" si="30"/>
        <v>0.95808584852108</v>
      </c>
    </row>
    <row r="74" spans="16:35" ht="9.75" customHeight="1">
      <c r="P74" s="91">
        <f t="shared" si="17"/>
        <v>1.05</v>
      </c>
      <c r="Q74" s="92">
        <f t="shared" si="18"/>
        <v>0.021189299069938092</v>
      </c>
      <c r="R74" s="26">
        <f t="shared" si="19"/>
        <v>1.55</v>
      </c>
      <c r="S74" s="35">
        <f t="shared" si="20"/>
        <v>0.1903316981702915</v>
      </c>
      <c r="T74" s="26">
        <f t="shared" si="21"/>
        <v>2.1000000000000005</v>
      </c>
      <c r="U74" s="35">
        <f t="shared" si="22"/>
        <v>0.32221929473391936</v>
      </c>
      <c r="V74" s="26">
        <f t="shared" si="23"/>
        <v>3.1000000000000014</v>
      </c>
      <c r="W74" s="35">
        <f t="shared" si="24"/>
        <v>0.49136169383427286</v>
      </c>
      <c r="X74" s="26">
        <f t="shared" si="25"/>
        <v>4.1</v>
      </c>
      <c r="Y74" s="35">
        <f t="shared" si="26"/>
        <v>0.6127838567197355</v>
      </c>
      <c r="Z74" s="91">
        <f t="shared" si="27"/>
        <v>5.099999999999978</v>
      </c>
      <c r="AA74" s="92">
        <f t="shared" si="13"/>
        <v>0.7075701760979345</v>
      </c>
      <c r="AB74" s="26">
        <f t="shared" si="28"/>
        <v>6.099999999999957</v>
      </c>
      <c r="AC74" s="35">
        <f t="shared" si="14"/>
        <v>0.7853298350107639</v>
      </c>
      <c r="AD74" s="26">
        <f t="shared" si="29"/>
        <v>7.099999999999936</v>
      </c>
      <c r="AE74" s="35">
        <f t="shared" si="15"/>
        <v>0.8512583487190714</v>
      </c>
      <c r="AF74" s="26">
        <f t="shared" si="31"/>
        <v>8.099999999999914</v>
      </c>
      <c r="AG74" s="35">
        <f t="shared" si="16"/>
        <v>0.9084850188786452</v>
      </c>
      <c r="AH74" s="26">
        <f t="shared" si="32"/>
        <v>9.099999999999893</v>
      </c>
      <c r="AI74" s="36">
        <f t="shared" si="30"/>
        <v>0.9590413923210885</v>
      </c>
    </row>
    <row r="75" spans="16:35" ht="9.75" customHeight="1">
      <c r="P75" s="94">
        <f t="shared" si="17"/>
        <v>1.06</v>
      </c>
      <c r="Q75" s="95">
        <f t="shared" si="18"/>
        <v>0.02530586526477026</v>
      </c>
      <c r="R75" s="23">
        <f t="shared" si="19"/>
        <v>1.56</v>
      </c>
      <c r="S75" s="34">
        <f t="shared" si="20"/>
        <v>0.1931245983544616</v>
      </c>
      <c r="T75" s="89">
        <f t="shared" si="21"/>
        <v>2.1200000000000006</v>
      </c>
      <c r="U75" s="90">
        <f t="shared" si="22"/>
        <v>0.32633586092875155</v>
      </c>
      <c r="V75" s="23">
        <f t="shared" si="23"/>
        <v>3.1200000000000014</v>
      </c>
      <c r="W75" s="34">
        <f t="shared" si="24"/>
        <v>0.49415459401844297</v>
      </c>
      <c r="X75" s="23">
        <f t="shared" si="25"/>
        <v>4.119999999999999</v>
      </c>
      <c r="Y75" s="34">
        <f t="shared" si="26"/>
        <v>0.6148972160331345</v>
      </c>
      <c r="Z75" s="23">
        <f t="shared" si="27"/>
        <v>5.119999999999978</v>
      </c>
      <c r="AA75" s="34">
        <f t="shared" si="13"/>
        <v>0.7092699609758288</v>
      </c>
      <c r="AB75" s="23">
        <f t="shared" si="28"/>
        <v>6.119999999999957</v>
      </c>
      <c r="AC75" s="34">
        <f t="shared" si="14"/>
        <v>0.7867514221455582</v>
      </c>
      <c r="AD75" s="23">
        <f t="shared" si="29"/>
        <v>7.119999999999935</v>
      </c>
      <c r="AE75" s="34">
        <f t="shared" si="15"/>
        <v>0.8524799936368525</v>
      </c>
      <c r="AF75" s="23">
        <f t="shared" si="31"/>
        <v>8.119999999999914</v>
      </c>
      <c r="AG75" s="34">
        <f t="shared" si="16"/>
        <v>0.9095560292411707</v>
      </c>
      <c r="AH75" s="23">
        <f t="shared" si="32"/>
        <v>9.119999999999893</v>
      </c>
      <c r="AI75" s="33">
        <f t="shared" si="30"/>
        <v>0.959994838328411</v>
      </c>
    </row>
    <row r="76" spans="16:35" ht="9.75" customHeight="1">
      <c r="P76" s="89">
        <f t="shared" si="17"/>
        <v>1.07</v>
      </c>
      <c r="Q76" s="90">
        <f t="shared" si="18"/>
        <v>0.029383777685209667</v>
      </c>
      <c r="R76" s="23">
        <f t="shared" si="19"/>
        <v>1.57</v>
      </c>
      <c r="S76" s="34">
        <f t="shared" si="20"/>
        <v>0.19589965240923377</v>
      </c>
      <c r="T76" s="23">
        <f t="shared" si="21"/>
        <v>2.1400000000000006</v>
      </c>
      <c r="U76" s="34">
        <f t="shared" si="22"/>
        <v>0.330413773349191</v>
      </c>
      <c r="V76" s="23">
        <f t="shared" si="23"/>
        <v>3.1400000000000015</v>
      </c>
      <c r="W76" s="34">
        <f t="shared" si="24"/>
        <v>0.49692964807321516</v>
      </c>
      <c r="X76" s="89">
        <f t="shared" si="25"/>
        <v>4.139999999999999</v>
      </c>
      <c r="Y76" s="90">
        <f t="shared" si="26"/>
        <v>0.6170003411208989</v>
      </c>
      <c r="Z76" s="23">
        <f t="shared" si="27"/>
        <v>5.1399999999999775</v>
      </c>
      <c r="AA76" s="34">
        <f t="shared" si="13"/>
        <v>0.7109631189952739</v>
      </c>
      <c r="AB76" s="23">
        <f t="shared" si="28"/>
        <v>6.139999999999956</v>
      </c>
      <c r="AC76" s="34">
        <f t="shared" si="14"/>
        <v>0.7881683711411646</v>
      </c>
      <c r="AD76" s="23">
        <f t="shared" si="29"/>
        <v>7.139999999999935</v>
      </c>
      <c r="AE76" s="34">
        <f t="shared" si="15"/>
        <v>0.8536982117761704</v>
      </c>
      <c r="AF76" s="23">
        <f t="shared" si="31"/>
        <v>8.139999999999914</v>
      </c>
      <c r="AG76" s="34">
        <f t="shared" si="16"/>
        <v>0.9106244048891966</v>
      </c>
      <c r="AH76" s="23">
        <f t="shared" si="32"/>
        <v>9.139999999999892</v>
      </c>
      <c r="AI76" s="33">
        <f t="shared" si="30"/>
        <v>0.9609461957338263</v>
      </c>
    </row>
    <row r="77" spans="16:35" ht="9.75" customHeight="1">
      <c r="P77" s="94">
        <f t="shared" si="17"/>
        <v>1.08</v>
      </c>
      <c r="Q77" s="95">
        <f t="shared" si="18"/>
        <v>0.03342375548694973</v>
      </c>
      <c r="R77" s="89">
        <f t="shared" si="19"/>
        <v>1.58</v>
      </c>
      <c r="S77" s="90">
        <f t="shared" si="20"/>
        <v>0.19865708695442263</v>
      </c>
      <c r="T77" s="23">
        <f t="shared" si="21"/>
        <v>2.1600000000000006</v>
      </c>
      <c r="U77" s="34">
        <f t="shared" si="22"/>
        <v>0.334453751150931</v>
      </c>
      <c r="V77" s="23">
        <f t="shared" si="23"/>
        <v>3.1600000000000015</v>
      </c>
      <c r="W77" s="34">
        <f t="shared" si="24"/>
        <v>0.499687082618404</v>
      </c>
      <c r="X77" s="23">
        <f t="shared" si="25"/>
        <v>4.159999999999998</v>
      </c>
      <c r="Y77" s="34">
        <f t="shared" si="26"/>
        <v>0.6190933306267425</v>
      </c>
      <c r="Z77" s="23">
        <f t="shared" si="27"/>
        <v>5.159999999999977</v>
      </c>
      <c r="AA77" s="34">
        <f t="shared" si="13"/>
        <v>0.7126497016272094</v>
      </c>
      <c r="AB77" s="23">
        <f t="shared" si="28"/>
        <v>6.159999999999956</v>
      </c>
      <c r="AC77" s="34">
        <f t="shared" si="14"/>
        <v>0.7895807121644224</v>
      </c>
      <c r="AD77" s="23">
        <f t="shared" si="29"/>
        <v>7.159999999999934</v>
      </c>
      <c r="AE77" s="34">
        <f t="shared" si="15"/>
        <v>0.8549130223078516</v>
      </c>
      <c r="AF77" s="23">
        <f t="shared" si="31"/>
        <v>8.159999999999913</v>
      </c>
      <c r="AG77" s="34">
        <f t="shared" si="16"/>
        <v>0.9116901587538565</v>
      </c>
      <c r="AH77" s="89">
        <f t="shared" si="32"/>
        <v>9.159999999999892</v>
      </c>
      <c r="AI77" s="99">
        <f t="shared" si="30"/>
        <v>0.9618954736678452</v>
      </c>
    </row>
    <row r="78" spans="16:35" ht="9.75" customHeight="1">
      <c r="P78" s="94">
        <f t="shared" si="17"/>
        <v>1.09</v>
      </c>
      <c r="Q78" s="95">
        <f t="shared" si="18"/>
        <v>0.037426497940623665</v>
      </c>
      <c r="R78" s="23">
        <f t="shared" si="19"/>
        <v>1.59</v>
      </c>
      <c r="S78" s="34">
        <f t="shared" si="20"/>
        <v>0.2013971243204515</v>
      </c>
      <c r="T78" s="23">
        <f t="shared" si="21"/>
        <v>2.1800000000000006</v>
      </c>
      <c r="U78" s="34">
        <f t="shared" si="22"/>
        <v>0.33845649360460495</v>
      </c>
      <c r="V78" s="23">
        <f t="shared" si="23"/>
        <v>3.1800000000000015</v>
      </c>
      <c r="W78" s="34">
        <f t="shared" si="24"/>
        <v>0.5024271199844329</v>
      </c>
      <c r="X78" s="23">
        <f t="shared" si="25"/>
        <v>4.179999999999998</v>
      </c>
      <c r="Y78" s="34">
        <f t="shared" si="26"/>
        <v>0.621176281775035</v>
      </c>
      <c r="Z78" s="23">
        <f t="shared" si="27"/>
        <v>5.179999999999977</v>
      </c>
      <c r="AA78" s="34">
        <f t="shared" si="13"/>
        <v>0.714329759745231</v>
      </c>
      <c r="AB78" s="23">
        <f t="shared" si="28"/>
        <v>6.179999999999955</v>
      </c>
      <c r="AC78" s="34">
        <f t="shared" si="14"/>
        <v>0.7909884750888126</v>
      </c>
      <c r="AD78" s="23">
        <f t="shared" si="29"/>
        <v>7.179999999999934</v>
      </c>
      <c r="AE78" s="34">
        <f t="shared" si="15"/>
        <v>0.8561244442422964</v>
      </c>
      <c r="AF78" s="23">
        <f t="shared" si="31"/>
        <v>8.179999999999913</v>
      </c>
      <c r="AG78" s="34">
        <f t="shared" si="16"/>
        <v>0.9127533036713184</v>
      </c>
      <c r="AH78" s="23">
        <f t="shared" si="32"/>
        <v>9.179999999999891</v>
      </c>
      <c r="AI78" s="33">
        <f t="shared" si="30"/>
        <v>0.9628426812012373</v>
      </c>
    </row>
    <row r="79" spans="16:35" ht="9.75" customHeight="1">
      <c r="P79" s="89">
        <f t="shared" si="17"/>
        <v>1.1</v>
      </c>
      <c r="Q79" s="90">
        <f t="shared" si="18"/>
        <v>0.04139268515822508</v>
      </c>
      <c r="R79" s="23">
        <f t="shared" si="19"/>
        <v>1.6</v>
      </c>
      <c r="S79" s="34">
        <f t="shared" si="20"/>
        <v>0.2041199826559248</v>
      </c>
      <c r="T79" s="23">
        <f t="shared" si="21"/>
        <v>2.2000000000000006</v>
      </c>
      <c r="U79" s="34">
        <f t="shared" si="22"/>
        <v>0.34242268082220634</v>
      </c>
      <c r="V79" s="23">
        <f t="shared" si="23"/>
        <v>3.2000000000000015</v>
      </c>
      <c r="W79" s="34">
        <f t="shared" si="24"/>
        <v>0.5051499783199062</v>
      </c>
      <c r="X79" s="23">
        <f t="shared" si="25"/>
        <v>4.1999999999999975</v>
      </c>
      <c r="Y79" s="34">
        <f t="shared" si="26"/>
        <v>0.6232492903979002</v>
      </c>
      <c r="Z79" s="23">
        <f t="shared" si="27"/>
        <v>5.199999999999976</v>
      </c>
      <c r="AA79" s="34">
        <f t="shared" si="13"/>
        <v>0.7160033436347971</v>
      </c>
      <c r="AB79" s="23">
        <f t="shared" si="28"/>
        <v>6.199999999999955</v>
      </c>
      <c r="AC79" s="34">
        <f t="shared" si="14"/>
        <v>0.7923916894982507</v>
      </c>
      <c r="AD79" s="23">
        <f t="shared" si="29"/>
        <v>7.199999999999934</v>
      </c>
      <c r="AE79" s="34">
        <f t="shared" si="15"/>
        <v>0.8573324964312644</v>
      </c>
      <c r="AF79" s="23">
        <f t="shared" si="31"/>
        <v>8.199999999999912</v>
      </c>
      <c r="AG79" s="34">
        <f t="shared" si="16"/>
        <v>0.913813852383712</v>
      </c>
      <c r="AH79" s="23">
        <f t="shared" si="32"/>
        <v>9.199999999999891</v>
      </c>
      <c r="AI79" s="33">
        <f t="shared" si="30"/>
        <v>0.9637878273455501</v>
      </c>
    </row>
    <row r="80" spans="16:35" ht="9.75" customHeight="1">
      <c r="P80" s="94">
        <f t="shared" si="17"/>
        <v>1.11</v>
      </c>
      <c r="Q80" s="95">
        <f t="shared" si="18"/>
        <v>0.045322978786657475</v>
      </c>
      <c r="R80" s="23">
        <f t="shared" si="19"/>
        <v>1.61</v>
      </c>
      <c r="S80" s="34">
        <f t="shared" si="20"/>
        <v>0.20682587603184974</v>
      </c>
      <c r="T80" s="89">
        <f t="shared" si="21"/>
        <v>2.2200000000000006</v>
      </c>
      <c r="U80" s="90">
        <f t="shared" si="22"/>
        <v>0.34635297445063873</v>
      </c>
      <c r="V80" s="89">
        <f t="shared" si="23"/>
        <v>3.2200000000000015</v>
      </c>
      <c r="W80" s="90">
        <f t="shared" si="24"/>
        <v>0.5078558716958311</v>
      </c>
      <c r="X80" s="23">
        <f t="shared" si="25"/>
        <v>4.219999999999997</v>
      </c>
      <c r="Y80" s="34">
        <f t="shared" si="26"/>
        <v>0.6253124509616735</v>
      </c>
      <c r="Z80" s="23">
        <f t="shared" si="27"/>
        <v>5.219999999999976</v>
      </c>
      <c r="AA80" s="34">
        <f t="shared" si="13"/>
        <v>0.7176705030022601</v>
      </c>
      <c r="AB80" s="23">
        <f t="shared" si="28"/>
        <v>6.2199999999999545</v>
      </c>
      <c r="AC80" s="34">
        <f t="shared" si="14"/>
        <v>0.7937903846908155</v>
      </c>
      <c r="AD80" s="23">
        <f t="shared" si="29"/>
        <v>7.219999999999933</v>
      </c>
      <c r="AE80" s="34">
        <f t="shared" si="15"/>
        <v>0.8585371975696351</v>
      </c>
      <c r="AF80" s="23">
        <f t="shared" si="31"/>
        <v>8.219999999999912</v>
      </c>
      <c r="AG80" s="34">
        <f t="shared" si="16"/>
        <v>0.9148718175400458</v>
      </c>
      <c r="AH80" s="23">
        <f t="shared" si="32"/>
        <v>9.21999999999989</v>
      </c>
      <c r="AI80" s="33">
        <f t="shared" si="30"/>
        <v>0.9647309210536242</v>
      </c>
    </row>
    <row r="81" spans="16:35" ht="9.75" customHeight="1">
      <c r="P81" s="94">
        <f t="shared" si="17"/>
        <v>1.12</v>
      </c>
      <c r="Q81" s="95">
        <f t="shared" si="18"/>
        <v>0.04921802267018165</v>
      </c>
      <c r="R81" s="23">
        <f t="shared" si="19"/>
        <v>1.62</v>
      </c>
      <c r="S81" s="34">
        <f t="shared" si="20"/>
        <v>0.20951501454263097</v>
      </c>
      <c r="T81" s="23">
        <f t="shared" si="21"/>
        <v>2.2400000000000007</v>
      </c>
      <c r="U81" s="34">
        <f t="shared" si="22"/>
        <v>0.3502480183341629</v>
      </c>
      <c r="V81" s="23">
        <f t="shared" si="23"/>
        <v>3.2400000000000015</v>
      </c>
      <c r="W81" s="34">
        <f t="shared" si="24"/>
        <v>0.5105450102066124</v>
      </c>
      <c r="X81" s="89">
        <f t="shared" si="25"/>
        <v>4.239999999999997</v>
      </c>
      <c r="Y81" s="90">
        <f t="shared" si="26"/>
        <v>0.6273658565927323</v>
      </c>
      <c r="Z81" s="23">
        <f t="shared" si="27"/>
        <v>5.239999999999975</v>
      </c>
      <c r="AA81" s="34">
        <f t="shared" si="13"/>
        <v>0.7193312869837246</v>
      </c>
      <c r="AB81" s="23">
        <f t="shared" si="28"/>
        <v>6.239999999999954</v>
      </c>
      <c r="AC81" s="34">
        <f t="shared" si="14"/>
        <v>0.7951845896824208</v>
      </c>
      <c r="AD81" s="23">
        <f t="shared" si="29"/>
        <v>7.239999999999933</v>
      </c>
      <c r="AE81" s="34">
        <f t="shared" si="15"/>
        <v>0.8597385661971428</v>
      </c>
      <c r="AF81" s="23">
        <f t="shared" si="31"/>
        <v>8.239999999999911</v>
      </c>
      <c r="AG81" s="34">
        <f t="shared" si="16"/>
        <v>0.9159272116971111</v>
      </c>
      <c r="AH81" s="23">
        <f t="shared" si="32"/>
        <v>9.23999999999989</v>
      </c>
      <c r="AI81" s="33">
        <f t="shared" si="30"/>
        <v>0.9656719712201015</v>
      </c>
    </row>
    <row r="82" spans="16:35" ht="9.75" customHeight="1">
      <c r="P82" s="89">
        <f t="shared" si="17"/>
        <v>1.1300000000000001</v>
      </c>
      <c r="Q82" s="90">
        <f t="shared" si="18"/>
        <v>0.053078443483419765</v>
      </c>
      <c r="R82" s="23">
        <f t="shared" si="19"/>
        <v>1.6300000000000001</v>
      </c>
      <c r="S82" s="34">
        <f t="shared" si="20"/>
        <v>0.21218760440395784</v>
      </c>
      <c r="T82" s="23">
        <f t="shared" si="21"/>
        <v>2.2600000000000007</v>
      </c>
      <c r="U82" s="34">
        <f t="shared" si="22"/>
        <v>0.35410843914740103</v>
      </c>
      <c r="V82" s="23">
        <f t="shared" si="23"/>
        <v>3.2600000000000016</v>
      </c>
      <c r="W82" s="34">
        <f t="shared" si="24"/>
        <v>0.5132176000679393</v>
      </c>
      <c r="X82" s="23">
        <f t="shared" si="25"/>
        <v>4.259999999999996</v>
      </c>
      <c r="Y82" s="34">
        <f t="shared" si="26"/>
        <v>0.6294095991027185</v>
      </c>
      <c r="Z82" s="89">
        <f t="shared" si="27"/>
        <v>5.259999999999975</v>
      </c>
      <c r="AA82" s="90">
        <f t="shared" si="13"/>
        <v>0.720985744153737</v>
      </c>
      <c r="AB82" s="23">
        <f t="shared" si="28"/>
        <v>6.259999999999954</v>
      </c>
      <c r="AC82" s="34">
        <f t="shared" si="14"/>
        <v>0.7965743332104265</v>
      </c>
      <c r="AD82" s="23">
        <f t="shared" si="29"/>
        <v>7.259999999999932</v>
      </c>
      <c r="AE82" s="34">
        <f t="shared" si="15"/>
        <v>0.8609366207000897</v>
      </c>
      <c r="AF82" s="23">
        <f t="shared" si="31"/>
        <v>8.259999999999911</v>
      </c>
      <c r="AG82" s="34">
        <f t="shared" si="16"/>
        <v>0.9169800473203775</v>
      </c>
      <c r="AH82" s="23">
        <f t="shared" si="32"/>
        <v>9.25999999999989</v>
      </c>
      <c r="AI82" s="33">
        <f t="shared" si="30"/>
        <v>0.9666109866819291</v>
      </c>
    </row>
    <row r="83" spans="16:35" ht="9.75" customHeight="1">
      <c r="P83" s="94">
        <f t="shared" si="17"/>
        <v>1.1400000000000001</v>
      </c>
      <c r="Q83" s="95">
        <f t="shared" si="18"/>
        <v>0.05690485133647264</v>
      </c>
      <c r="R83" s="89">
        <f t="shared" si="19"/>
        <v>1.6400000000000001</v>
      </c>
      <c r="S83" s="90">
        <f t="shared" si="20"/>
        <v>0.2148438480476979</v>
      </c>
      <c r="T83" s="23">
        <f t="shared" si="21"/>
        <v>2.2800000000000007</v>
      </c>
      <c r="U83" s="34">
        <f t="shared" si="22"/>
        <v>0.3579348470004539</v>
      </c>
      <c r="V83" s="23">
        <f t="shared" si="23"/>
        <v>3.2800000000000016</v>
      </c>
      <c r="W83" s="34">
        <f t="shared" si="24"/>
        <v>0.5158738437116793</v>
      </c>
      <c r="X83" s="23">
        <f t="shared" si="25"/>
        <v>4.279999999999996</v>
      </c>
      <c r="Y83" s="34">
        <f t="shared" si="26"/>
        <v>0.6314437690131716</v>
      </c>
      <c r="Z83" s="23">
        <f t="shared" si="27"/>
        <v>5.2799999999999745</v>
      </c>
      <c r="AA83" s="34">
        <f t="shared" si="13"/>
        <v>0.7226339225338102</v>
      </c>
      <c r="AB83" s="23">
        <f t="shared" si="28"/>
        <v>6.279999999999953</v>
      </c>
      <c r="AC83" s="34">
        <f t="shared" si="14"/>
        <v>0.7979596437371929</v>
      </c>
      <c r="AD83" s="23">
        <f t="shared" si="29"/>
        <v>7.279999999999932</v>
      </c>
      <c r="AE83" s="34">
        <f t="shared" si="15"/>
        <v>0.8621313793130331</v>
      </c>
      <c r="AF83" s="89">
        <f t="shared" si="31"/>
        <v>8.27999999999991</v>
      </c>
      <c r="AG83" s="90">
        <f t="shared" si="16"/>
        <v>0.9180303367848754</v>
      </c>
      <c r="AH83" s="23">
        <f t="shared" si="32"/>
        <v>9.27999999999989</v>
      </c>
      <c r="AI83" s="33">
        <f t="shared" si="30"/>
        <v>0.9675479762188569</v>
      </c>
    </row>
    <row r="84" spans="16:35" ht="9.75" customHeight="1">
      <c r="P84" s="96">
        <f t="shared" si="17"/>
        <v>1.1500000000000001</v>
      </c>
      <c r="Q84" s="97">
        <f t="shared" si="18"/>
        <v>0.06069784035361173</v>
      </c>
      <c r="R84" s="26">
        <f t="shared" si="19"/>
        <v>1.6500000000000001</v>
      </c>
      <c r="S84" s="35">
        <f t="shared" si="20"/>
        <v>0.21748394421390632</v>
      </c>
      <c r="T84" s="26">
        <f t="shared" si="21"/>
        <v>2.3000000000000007</v>
      </c>
      <c r="U84" s="35">
        <f t="shared" si="22"/>
        <v>0.361727836017593</v>
      </c>
      <c r="V84" s="26">
        <f t="shared" si="23"/>
        <v>3.3000000000000016</v>
      </c>
      <c r="W84" s="35">
        <f t="shared" si="24"/>
        <v>0.5185139398778877</v>
      </c>
      <c r="X84" s="26">
        <f t="shared" si="25"/>
        <v>4.299999999999995</v>
      </c>
      <c r="Y84" s="35">
        <f t="shared" si="26"/>
        <v>0.6334684555795861</v>
      </c>
      <c r="Z84" s="26">
        <f t="shared" si="27"/>
        <v>5.299999999999974</v>
      </c>
      <c r="AA84" s="35">
        <f t="shared" si="13"/>
        <v>0.7242758696007869</v>
      </c>
      <c r="AB84" s="26">
        <f t="shared" si="28"/>
        <v>6.299999999999953</v>
      </c>
      <c r="AC84" s="35">
        <f t="shared" si="14"/>
        <v>0.7993405494535785</v>
      </c>
      <c r="AD84" s="26">
        <f t="shared" si="29"/>
        <v>7.299999999999931</v>
      </c>
      <c r="AE84" s="35">
        <f t="shared" si="15"/>
        <v>0.8633228601204518</v>
      </c>
      <c r="AF84" s="26">
        <f t="shared" si="31"/>
        <v>8.29999999999991</v>
      </c>
      <c r="AG84" s="35">
        <f t="shared" si="16"/>
        <v>0.9190780923760692</v>
      </c>
      <c r="AH84" s="26">
        <f t="shared" si="32"/>
        <v>9.299999999999889</v>
      </c>
      <c r="AI84" s="36">
        <f t="shared" si="30"/>
        <v>0.9684829485539299</v>
      </c>
    </row>
    <row r="85" spans="16:35" ht="9.75" customHeight="1">
      <c r="P85" s="89">
        <f t="shared" si="17"/>
        <v>1.1600000000000001</v>
      </c>
      <c r="Q85" s="90">
        <f t="shared" si="18"/>
        <v>0.06445798922691853</v>
      </c>
      <c r="R85" s="23">
        <f t="shared" si="19"/>
        <v>1.6600000000000001</v>
      </c>
      <c r="S85" s="34">
        <f t="shared" si="20"/>
        <v>0.22010808804005513</v>
      </c>
      <c r="T85" s="23">
        <f t="shared" si="21"/>
        <v>2.3200000000000007</v>
      </c>
      <c r="U85" s="34">
        <f t="shared" si="22"/>
        <v>0.3654879848908998</v>
      </c>
      <c r="V85" s="23">
        <f t="shared" si="23"/>
        <v>3.3200000000000016</v>
      </c>
      <c r="W85" s="34">
        <f t="shared" si="24"/>
        <v>0.5211380837040365</v>
      </c>
      <c r="X85" s="23">
        <f t="shared" si="25"/>
        <v>4.319999999999995</v>
      </c>
      <c r="Y85" s="34">
        <f t="shared" si="26"/>
        <v>0.6354837468149116</v>
      </c>
      <c r="Z85" s="23">
        <f t="shared" si="27"/>
        <v>5.319999999999974</v>
      </c>
      <c r="AA85" s="34">
        <f t="shared" si="13"/>
        <v>0.7259116322950461</v>
      </c>
      <c r="AB85" s="23">
        <f t="shared" si="28"/>
        <v>6.319999999999952</v>
      </c>
      <c r="AC85" s="34">
        <f t="shared" si="14"/>
        <v>0.8007170782823817</v>
      </c>
      <c r="AD85" s="23">
        <f t="shared" si="29"/>
        <v>7.319999999999931</v>
      </c>
      <c r="AE85" s="34">
        <f t="shared" si="15"/>
        <v>0.8645110810583878</v>
      </c>
      <c r="AF85" s="23">
        <f t="shared" si="31"/>
        <v>8.31999999999991</v>
      </c>
      <c r="AG85" s="34">
        <f t="shared" si="16"/>
        <v>0.9201233262907192</v>
      </c>
      <c r="AH85" s="23">
        <f t="shared" si="32"/>
        <v>9.319999999999888</v>
      </c>
      <c r="AI85" s="33">
        <f t="shared" si="30"/>
        <v>0.9694159123539762</v>
      </c>
    </row>
    <row r="86" spans="16:35" ht="9.75" customHeight="1">
      <c r="P86" s="94">
        <f t="shared" si="17"/>
        <v>1.1700000000000002</v>
      </c>
      <c r="Q86" s="95">
        <f t="shared" si="18"/>
        <v>0.0681858617461617</v>
      </c>
      <c r="R86" s="23">
        <f t="shared" si="19"/>
        <v>1.6700000000000002</v>
      </c>
      <c r="S86" s="34">
        <f t="shared" si="20"/>
        <v>0.2227164711475833</v>
      </c>
      <c r="T86" s="89">
        <f t="shared" si="21"/>
        <v>2.3400000000000007</v>
      </c>
      <c r="U86" s="90">
        <f t="shared" si="22"/>
        <v>0.36921585741014296</v>
      </c>
      <c r="V86" s="23">
        <f t="shared" si="23"/>
        <v>3.3400000000000016</v>
      </c>
      <c r="W86" s="34">
        <f t="shared" si="24"/>
        <v>0.5237464668115647</v>
      </c>
      <c r="X86" s="23">
        <f t="shared" si="25"/>
        <v>4.3399999999999945</v>
      </c>
      <c r="Y86" s="34">
        <f t="shared" si="26"/>
        <v>0.6374897295125102</v>
      </c>
      <c r="Z86" s="23">
        <f t="shared" si="27"/>
        <v>5.339999999999973</v>
      </c>
      <c r="AA86" s="34">
        <f t="shared" si="13"/>
        <v>0.7275412570285542</v>
      </c>
      <c r="AB86" s="23">
        <f t="shared" si="28"/>
        <v>6.339999999999952</v>
      </c>
      <c r="AC86" s="34">
        <f t="shared" si="14"/>
        <v>0.8020892578817294</v>
      </c>
      <c r="AD86" s="23">
        <f t="shared" si="29"/>
        <v>7.339999999999931</v>
      </c>
      <c r="AE86" s="34">
        <f t="shared" si="15"/>
        <v>0.8656960599160665</v>
      </c>
      <c r="AF86" s="23">
        <f t="shared" si="31"/>
        <v>8.33999999999991</v>
      </c>
      <c r="AG86" s="34">
        <f t="shared" si="16"/>
        <v>0.9211660506377339</v>
      </c>
      <c r="AH86" s="23">
        <f t="shared" si="32"/>
        <v>9.339999999999888</v>
      </c>
      <c r="AI86" s="33">
        <f t="shared" si="30"/>
        <v>0.9703468762300882</v>
      </c>
    </row>
    <row r="87" spans="16:35" ht="9.75" customHeight="1">
      <c r="P87" s="94">
        <f t="shared" si="17"/>
        <v>1.1800000000000002</v>
      </c>
      <c r="Q87" s="95">
        <f t="shared" si="18"/>
        <v>0.07188200730612544</v>
      </c>
      <c r="R87" s="23">
        <f t="shared" si="19"/>
        <v>1.6800000000000002</v>
      </c>
      <c r="S87" s="34">
        <f t="shared" si="20"/>
        <v>0.2253092817258629</v>
      </c>
      <c r="T87" s="23">
        <f t="shared" si="21"/>
        <v>2.3600000000000008</v>
      </c>
      <c r="U87" s="34">
        <f t="shared" si="22"/>
        <v>0.37291200297010674</v>
      </c>
      <c r="V87" s="23">
        <f t="shared" si="23"/>
        <v>3.3600000000000017</v>
      </c>
      <c r="W87" s="34">
        <f t="shared" si="24"/>
        <v>0.5263392773898443</v>
      </c>
      <c r="X87" s="23">
        <f t="shared" si="25"/>
        <v>4.359999999999994</v>
      </c>
      <c r="Y87" s="34">
        <f t="shared" si="26"/>
        <v>0.6394864892685854</v>
      </c>
      <c r="Z87" s="23">
        <f t="shared" si="27"/>
        <v>5.359999999999973</v>
      </c>
      <c r="AA87" s="34">
        <f t="shared" si="13"/>
        <v>0.7291647896927678</v>
      </c>
      <c r="AB87" s="23">
        <f t="shared" si="28"/>
        <v>6.3599999999999515</v>
      </c>
      <c r="AC87" s="34">
        <f t="shared" si="14"/>
        <v>0.8034571156484106</v>
      </c>
      <c r="AD87" s="23">
        <f t="shared" si="29"/>
        <v>7.35999999999993</v>
      </c>
      <c r="AE87" s="34">
        <f t="shared" si="15"/>
        <v>0.8668778143374948</v>
      </c>
      <c r="AF87" s="23">
        <f t="shared" si="31"/>
        <v>8.359999999999909</v>
      </c>
      <c r="AG87" s="34">
        <f t="shared" si="16"/>
        <v>0.9222062774390116</v>
      </c>
      <c r="AH87" s="23">
        <f t="shared" si="32"/>
        <v>9.359999999999888</v>
      </c>
      <c r="AI87" s="33">
        <f t="shared" si="30"/>
        <v>0.9712758487381</v>
      </c>
    </row>
    <row r="88" spans="16:35" ht="9.75" customHeight="1">
      <c r="P88" s="89">
        <f t="shared" si="17"/>
        <v>1.1900000000000002</v>
      </c>
      <c r="Q88" s="90">
        <f t="shared" si="18"/>
        <v>0.07554696139253082</v>
      </c>
      <c r="R88" s="23">
        <f t="shared" si="19"/>
        <v>1.6900000000000002</v>
      </c>
      <c r="S88" s="34">
        <f t="shared" si="20"/>
        <v>0.22788670461367358</v>
      </c>
      <c r="T88" s="23">
        <f t="shared" si="21"/>
        <v>2.380000000000001</v>
      </c>
      <c r="U88" s="34">
        <f t="shared" si="22"/>
        <v>0.3765769570565121</v>
      </c>
      <c r="V88" s="23">
        <f t="shared" si="23"/>
        <v>3.3800000000000017</v>
      </c>
      <c r="W88" s="34">
        <f t="shared" si="24"/>
        <v>0.5289167002776549</v>
      </c>
      <c r="X88" s="23">
        <f t="shared" si="25"/>
        <v>4.379999999999994</v>
      </c>
      <c r="Y88" s="34">
        <f t="shared" si="26"/>
        <v>0.6414741105040989</v>
      </c>
      <c r="Z88" s="23">
        <f t="shared" si="27"/>
        <v>5.379999999999972</v>
      </c>
      <c r="AA88" s="34">
        <f t="shared" si="13"/>
        <v>0.730782275666387</v>
      </c>
      <c r="AB88" s="23">
        <f t="shared" si="28"/>
        <v>6.379999999999951</v>
      </c>
      <c r="AC88" s="34">
        <f t="shared" si="14"/>
        <v>0.804820678721159</v>
      </c>
      <c r="AD88" s="23">
        <f t="shared" si="29"/>
        <v>7.37999999999993</v>
      </c>
      <c r="AE88" s="34">
        <f t="shared" si="15"/>
        <v>0.8680563618230375</v>
      </c>
      <c r="AF88" s="23">
        <f t="shared" si="31"/>
        <v>8.379999999999908</v>
      </c>
      <c r="AG88" s="34">
        <f t="shared" si="16"/>
        <v>0.9232440186302717</v>
      </c>
      <c r="AH88" s="23">
        <f t="shared" si="32"/>
        <v>9.379999999999887</v>
      </c>
      <c r="AI88" s="33">
        <f t="shared" si="30"/>
        <v>0.9722028383790592</v>
      </c>
    </row>
    <row r="89" spans="16:35" ht="9.75" customHeight="1">
      <c r="P89" s="94">
        <f t="shared" si="17"/>
        <v>1.2000000000000002</v>
      </c>
      <c r="Q89" s="95">
        <f t="shared" si="18"/>
        <v>0.07918124604762489</v>
      </c>
      <c r="R89" s="89">
        <f t="shared" si="19"/>
        <v>1.7000000000000002</v>
      </c>
      <c r="S89" s="90">
        <f t="shared" si="20"/>
        <v>0.23044892137827397</v>
      </c>
      <c r="T89" s="23">
        <f t="shared" si="21"/>
        <v>2.400000000000001</v>
      </c>
      <c r="U89" s="34">
        <f t="shared" si="22"/>
        <v>0.38021124171160614</v>
      </c>
      <c r="V89" s="23">
        <f t="shared" si="23"/>
        <v>3.4000000000000017</v>
      </c>
      <c r="W89" s="34">
        <f t="shared" si="24"/>
        <v>0.5314789170422554</v>
      </c>
      <c r="X89" s="23">
        <f t="shared" si="25"/>
        <v>4.399999999999993</v>
      </c>
      <c r="Y89" s="34">
        <f t="shared" si="26"/>
        <v>0.6434526764861868</v>
      </c>
      <c r="Z89" s="23">
        <f t="shared" si="27"/>
        <v>5.399999999999972</v>
      </c>
      <c r="AA89" s="34">
        <f t="shared" si="13"/>
        <v>0.7323937598229663</v>
      </c>
      <c r="AB89" s="23">
        <f t="shared" si="28"/>
        <v>6.399999999999951</v>
      </c>
      <c r="AC89" s="34">
        <f t="shared" si="14"/>
        <v>0.8061799739838839</v>
      </c>
      <c r="AD89" s="23">
        <f t="shared" si="29"/>
        <v>7.399999999999929</v>
      </c>
      <c r="AE89" s="34">
        <f t="shared" si="15"/>
        <v>0.869231719730972</v>
      </c>
      <c r="AF89" s="23">
        <f t="shared" si="31"/>
        <v>8.399999999999908</v>
      </c>
      <c r="AG89" s="34">
        <f t="shared" si="16"/>
        <v>0.9242792860618769</v>
      </c>
      <c r="AH89" s="23">
        <f t="shared" si="32"/>
        <v>9.399999999999887</v>
      </c>
      <c r="AI89" s="33">
        <f t="shared" si="30"/>
        <v>0.9731278535996934</v>
      </c>
    </row>
    <row r="90" spans="16:35" ht="9.75" customHeight="1">
      <c r="P90" s="94">
        <f t="shared" si="17"/>
        <v>1.2100000000000002</v>
      </c>
      <c r="Q90" s="95">
        <f t="shared" si="18"/>
        <v>0.08278537031645015</v>
      </c>
      <c r="R90" s="23">
        <f t="shared" si="19"/>
        <v>1.7100000000000002</v>
      </c>
      <c r="S90" s="34">
        <f t="shared" si="20"/>
        <v>0.23299611039215387</v>
      </c>
      <c r="T90" s="23">
        <f t="shared" si="21"/>
        <v>2.420000000000001</v>
      </c>
      <c r="U90" s="34">
        <f t="shared" si="22"/>
        <v>0.3838153659804314</v>
      </c>
      <c r="V90" s="23">
        <f t="shared" si="23"/>
        <v>3.4200000000000017</v>
      </c>
      <c r="W90" s="34">
        <f t="shared" si="24"/>
        <v>0.5340261060561352</v>
      </c>
      <c r="X90" s="23">
        <f t="shared" si="25"/>
        <v>4.419999999999993</v>
      </c>
      <c r="Y90" s="34">
        <f t="shared" si="26"/>
        <v>0.6454222693490912</v>
      </c>
      <c r="Z90" s="23">
        <f t="shared" si="27"/>
        <v>5.4199999999999715</v>
      </c>
      <c r="AA90" s="34">
        <f t="shared" si="13"/>
        <v>0.7339992865383846</v>
      </c>
      <c r="AB90" s="23">
        <f t="shared" si="28"/>
        <v>6.41999999999995</v>
      </c>
      <c r="AC90" s="34">
        <f t="shared" si="14"/>
        <v>0.8075350280688499</v>
      </c>
      <c r="AD90" s="23">
        <f t="shared" si="29"/>
        <v>7.419999999999929</v>
      </c>
      <c r="AE90" s="34">
        <f t="shared" si="15"/>
        <v>0.8704039052790229</v>
      </c>
      <c r="AF90" s="23">
        <f t="shared" si="31"/>
        <v>8.419999999999908</v>
      </c>
      <c r="AG90" s="34">
        <f t="shared" si="16"/>
        <v>0.9253120914996448</v>
      </c>
      <c r="AH90" s="23">
        <f t="shared" si="32"/>
        <v>9.419999999999886</v>
      </c>
      <c r="AI90" s="33">
        <f t="shared" si="30"/>
        <v>0.9740509027928721</v>
      </c>
    </row>
    <row r="91" spans="16:35" ht="9.75" customHeight="1">
      <c r="P91" s="89">
        <f t="shared" si="17"/>
        <v>1.2200000000000002</v>
      </c>
      <c r="Q91" s="90">
        <f t="shared" si="18"/>
        <v>0.0863598306747483</v>
      </c>
      <c r="R91" s="23">
        <f t="shared" si="19"/>
        <v>1.7200000000000002</v>
      </c>
      <c r="S91" s="34">
        <f t="shared" si="20"/>
        <v>0.23552844690754896</v>
      </c>
      <c r="T91" s="23">
        <f t="shared" si="21"/>
        <v>2.440000000000001</v>
      </c>
      <c r="U91" s="34">
        <f t="shared" si="22"/>
        <v>0.3873898263387296</v>
      </c>
      <c r="V91" s="23">
        <f t="shared" si="23"/>
        <v>3.4400000000000017</v>
      </c>
      <c r="W91" s="34">
        <f t="shared" si="24"/>
        <v>0.5365584425715303</v>
      </c>
      <c r="X91" s="23">
        <f t="shared" si="25"/>
        <v>4.439999999999992</v>
      </c>
      <c r="Y91" s="34">
        <f t="shared" si="26"/>
        <v>0.6473829701146191</v>
      </c>
      <c r="Z91" s="23">
        <f t="shared" si="27"/>
        <v>5.439999999999971</v>
      </c>
      <c r="AA91" s="34">
        <f t="shared" si="13"/>
        <v>0.7355988996981776</v>
      </c>
      <c r="AB91" s="23">
        <f t="shared" si="28"/>
        <v>6.43999999999995</v>
      </c>
      <c r="AC91" s="34">
        <f t="shared" si="14"/>
        <v>0.8088858673598087</v>
      </c>
      <c r="AD91" s="23">
        <f t="shared" si="29"/>
        <v>7.4399999999999284</v>
      </c>
      <c r="AE91" s="34">
        <f t="shared" si="15"/>
        <v>0.8715729355458746</v>
      </c>
      <c r="AF91" s="23">
        <f t="shared" si="31"/>
        <v>8.439999999999907</v>
      </c>
      <c r="AG91" s="34">
        <f t="shared" si="16"/>
        <v>0.9263424466256502</v>
      </c>
      <c r="AH91" s="23">
        <f t="shared" si="32"/>
        <v>9.439999999999886</v>
      </c>
      <c r="AI91" s="33">
        <f t="shared" si="30"/>
        <v>0.9749719942980637</v>
      </c>
    </row>
    <row r="92" spans="16:35" ht="9.75" customHeight="1">
      <c r="P92" s="94">
        <f t="shared" si="17"/>
        <v>1.2300000000000002</v>
      </c>
      <c r="Q92" s="95">
        <f t="shared" si="18"/>
        <v>0.089905111439398</v>
      </c>
      <c r="R92" s="23">
        <f t="shared" si="19"/>
        <v>1.7300000000000002</v>
      </c>
      <c r="S92" s="34">
        <f t="shared" si="20"/>
        <v>0.23804610312879546</v>
      </c>
      <c r="T92" s="23">
        <f t="shared" si="21"/>
        <v>2.460000000000001</v>
      </c>
      <c r="U92" s="34">
        <f t="shared" si="22"/>
        <v>0.39093510710337925</v>
      </c>
      <c r="V92" s="23">
        <f t="shared" si="23"/>
        <v>3.4600000000000017</v>
      </c>
      <c r="W92" s="34">
        <f t="shared" si="24"/>
        <v>0.5390760987927768</v>
      </c>
      <c r="X92" s="23">
        <f t="shared" si="25"/>
        <v>4.459999999999992</v>
      </c>
      <c r="Y92" s="34">
        <f t="shared" si="26"/>
        <v>0.6493348587121411</v>
      </c>
      <c r="Z92" s="23">
        <f t="shared" si="27"/>
        <v>5.459999999999971</v>
      </c>
      <c r="AA92" s="34">
        <f t="shared" si="13"/>
        <v>0.737192642704735</v>
      </c>
      <c r="AB92" s="23">
        <f t="shared" si="28"/>
        <v>6.459999999999949</v>
      </c>
      <c r="AC92" s="34">
        <f t="shared" si="14"/>
        <v>0.8102325179950807</v>
      </c>
      <c r="AD92" s="23">
        <f t="shared" si="29"/>
        <v>7.459999999999928</v>
      </c>
      <c r="AE92" s="34">
        <f t="shared" si="15"/>
        <v>0.8727388274726646</v>
      </c>
      <c r="AF92" s="23">
        <f t="shared" si="31"/>
        <v>8.459999999999907</v>
      </c>
      <c r="AG92" s="34">
        <f t="shared" si="16"/>
        <v>0.9273703630390188</v>
      </c>
      <c r="AH92" s="23">
        <f t="shared" si="32"/>
        <v>9.459999999999885</v>
      </c>
      <c r="AI92" s="33">
        <f t="shared" si="30"/>
        <v>0.9758911364017875</v>
      </c>
    </row>
    <row r="93" spans="16:35" ht="9.75" customHeight="1">
      <c r="P93" s="94">
        <f t="shared" si="17"/>
        <v>1.2400000000000002</v>
      </c>
      <c r="Q93" s="95">
        <f t="shared" si="18"/>
        <v>0.09342168516223515</v>
      </c>
      <c r="R93" s="23">
        <f t="shared" si="19"/>
        <v>1.7400000000000002</v>
      </c>
      <c r="S93" s="34">
        <f t="shared" si="20"/>
        <v>0.24054924828259977</v>
      </c>
      <c r="T93" s="89">
        <f t="shared" si="21"/>
        <v>2.480000000000001</v>
      </c>
      <c r="U93" s="90">
        <f t="shared" si="22"/>
        <v>0.3944516808262164</v>
      </c>
      <c r="V93" s="89">
        <f t="shared" si="23"/>
        <v>3.4800000000000018</v>
      </c>
      <c r="W93" s="90">
        <f t="shared" si="24"/>
        <v>0.5415792439465811</v>
      </c>
      <c r="X93" s="23">
        <f t="shared" si="25"/>
        <v>4.4799999999999915</v>
      </c>
      <c r="Y93" s="34">
        <f t="shared" si="26"/>
        <v>0.6512780139981432</v>
      </c>
      <c r="Z93" s="23">
        <f t="shared" si="27"/>
        <v>5.47999999999997</v>
      </c>
      <c r="AA93" s="34">
        <f t="shared" si="13"/>
        <v>0.7387805584843667</v>
      </c>
      <c r="AB93" s="23">
        <f t="shared" si="28"/>
        <v>6.479999999999949</v>
      </c>
      <c r="AC93" s="34">
        <f t="shared" si="14"/>
        <v>0.81157500587059</v>
      </c>
      <c r="AD93" s="23">
        <f t="shared" si="29"/>
        <v>7.479999999999928</v>
      </c>
      <c r="AE93" s="34">
        <f t="shared" si="15"/>
        <v>0.8739015978644572</v>
      </c>
      <c r="AF93" s="23">
        <f t="shared" si="31"/>
        <v>8.479999999999906</v>
      </c>
      <c r="AG93" s="34">
        <f t="shared" si="16"/>
        <v>0.9283958522567091</v>
      </c>
      <c r="AH93" s="23">
        <f t="shared" si="32"/>
        <v>9.479999999999885</v>
      </c>
      <c r="AI93" s="33">
        <f t="shared" si="30"/>
        <v>0.9768083373380609</v>
      </c>
    </row>
    <row r="94" spans="16:35" ht="9.75" customHeight="1">
      <c r="P94" s="96">
        <f t="shared" si="17"/>
        <v>1.2500000000000002</v>
      </c>
      <c r="Q94" s="97">
        <f t="shared" si="18"/>
        <v>0.09691001300805649</v>
      </c>
      <c r="R94" s="26">
        <f t="shared" si="19"/>
        <v>1.7500000000000002</v>
      </c>
      <c r="S94" s="35">
        <f t="shared" si="20"/>
        <v>0.2430380486862945</v>
      </c>
      <c r="T94" s="26">
        <f t="shared" si="21"/>
        <v>2.500000000000001</v>
      </c>
      <c r="U94" s="35">
        <f t="shared" si="22"/>
        <v>0.39794000867203777</v>
      </c>
      <c r="V94" s="26">
        <f t="shared" si="23"/>
        <v>3.5000000000000018</v>
      </c>
      <c r="W94" s="35">
        <f t="shared" si="24"/>
        <v>0.5440680443502759</v>
      </c>
      <c r="X94" s="26">
        <f t="shared" si="25"/>
        <v>4.499999999999991</v>
      </c>
      <c r="Y94" s="35">
        <f t="shared" si="26"/>
        <v>0.6532125137753428</v>
      </c>
      <c r="Z94" s="26">
        <f t="shared" si="27"/>
        <v>5.49999999999997</v>
      </c>
      <c r="AA94" s="35">
        <f t="shared" si="13"/>
        <v>0.7403626894942414</v>
      </c>
      <c r="AB94" s="26">
        <f t="shared" si="28"/>
        <v>6.4999999999999485</v>
      </c>
      <c r="AC94" s="35">
        <f t="shared" si="14"/>
        <v>0.8129133566428521</v>
      </c>
      <c r="AD94" s="26">
        <f t="shared" si="29"/>
        <v>7.499999999999927</v>
      </c>
      <c r="AE94" s="35">
        <f t="shared" si="15"/>
        <v>0.8750612633916959</v>
      </c>
      <c r="AF94" s="26">
        <f t="shared" si="31"/>
        <v>8.499999999999906</v>
      </c>
      <c r="AG94" s="35">
        <f t="shared" si="16"/>
        <v>0.929418925714288</v>
      </c>
      <c r="AH94" s="26">
        <f t="shared" si="32"/>
        <v>9.499999999999885</v>
      </c>
      <c r="AI94" s="36">
        <f t="shared" si="30"/>
        <v>0.9777236052888425</v>
      </c>
    </row>
    <row r="95" spans="16:35" ht="9.75" customHeight="1">
      <c r="P95" s="89">
        <f t="shared" si="17"/>
        <v>1.2600000000000002</v>
      </c>
      <c r="Q95" s="90">
        <f t="shared" si="18"/>
        <v>0.10037054511756298</v>
      </c>
      <c r="R95" s="23">
        <f t="shared" si="19"/>
        <v>1.7600000000000002</v>
      </c>
      <c r="S95" s="34">
        <f t="shared" si="20"/>
        <v>0.24551266781414988</v>
      </c>
      <c r="T95" s="23">
        <f t="shared" si="21"/>
        <v>2.520000000000001</v>
      </c>
      <c r="U95" s="34">
        <f t="shared" si="22"/>
        <v>0.40140054078154425</v>
      </c>
      <c r="V95" s="23">
        <f t="shared" si="23"/>
        <v>3.520000000000002</v>
      </c>
      <c r="W95" s="34">
        <f t="shared" si="24"/>
        <v>0.5465426634781312</v>
      </c>
      <c r="X95" s="23">
        <f t="shared" si="25"/>
        <v>4.519999999999991</v>
      </c>
      <c r="Y95" s="34">
        <f t="shared" si="26"/>
        <v>0.6551384348113812</v>
      </c>
      <c r="Z95" s="23">
        <f t="shared" si="27"/>
        <v>5.519999999999969</v>
      </c>
      <c r="AA95" s="34">
        <f t="shared" si="13"/>
        <v>0.7419390777291965</v>
      </c>
      <c r="AB95" s="23">
        <f t="shared" si="28"/>
        <v>6.519999999999948</v>
      </c>
      <c r="AC95" s="34">
        <f t="shared" si="14"/>
        <v>0.8142475957319167</v>
      </c>
      <c r="AD95" s="23">
        <f t="shared" si="29"/>
        <v>7.519999999999927</v>
      </c>
      <c r="AE95" s="34">
        <f t="shared" si="15"/>
        <v>0.876217840591638</v>
      </c>
      <c r="AF95" s="23">
        <f t="shared" si="31"/>
        <v>8.519999999999905</v>
      </c>
      <c r="AG95" s="34">
        <f t="shared" si="16"/>
        <v>0.9304395947666952</v>
      </c>
      <c r="AH95" s="23">
        <f t="shared" si="32"/>
        <v>9.519999999999884</v>
      </c>
      <c r="AI95" s="33">
        <f t="shared" si="30"/>
        <v>0.978636948384469</v>
      </c>
    </row>
    <row r="96" spans="16:35" ht="9.75" customHeight="1">
      <c r="P96" s="94">
        <f t="shared" si="17"/>
        <v>1.2700000000000002</v>
      </c>
      <c r="Q96" s="95">
        <f t="shared" si="18"/>
        <v>0.10380372095595694</v>
      </c>
      <c r="R96" s="89">
        <f t="shared" si="19"/>
        <v>1.7700000000000002</v>
      </c>
      <c r="S96" s="90">
        <f t="shared" si="20"/>
        <v>0.2479732663618067</v>
      </c>
      <c r="T96" s="23">
        <f t="shared" si="21"/>
        <v>2.540000000000001</v>
      </c>
      <c r="U96" s="34">
        <f t="shared" si="22"/>
        <v>0.4048337166199382</v>
      </c>
      <c r="V96" s="23">
        <f t="shared" si="23"/>
        <v>3.540000000000002</v>
      </c>
      <c r="W96" s="34">
        <f t="shared" si="24"/>
        <v>0.5490032620257881</v>
      </c>
      <c r="X96" s="23">
        <f t="shared" si="25"/>
        <v>4.53999999999999</v>
      </c>
      <c r="Y96" s="34">
        <f t="shared" si="26"/>
        <v>0.657055852857103</v>
      </c>
      <c r="Z96" s="23">
        <f t="shared" si="27"/>
        <v>5.539999999999969</v>
      </c>
      <c r="AA96" s="34">
        <f t="shared" si="13"/>
        <v>0.7435097647284273</v>
      </c>
      <c r="AB96" s="23">
        <f t="shared" si="28"/>
        <v>6.539999999999948</v>
      </c>
      <c r="AC96" s="34">
        <f t="shared" si="14"/>
        <v>0.8155777483242638</v>
      </c>
      <c r="AD96" s="23">
        <f t="shared" si="29"/>
        <v>7.539999999999926</v>
      </c>
      <c r="AE96" s="34">
        <f t="shared" si="15"/>
        <v>0.8773713458697698</v>
      </c>
      <c r="AF96" s="23">
        <f t="shared" si="31"/>
        <v>8.539999999999905</v>
      </c>
      <c r="AG96" s="34">
        <f t="shared" si="16"/>
        <v>0.9314578706890002</v>
      </c>
      <c r="AH96" s="23">
        <f t="shared" si="32"/>
        <v>9.539999999999884</v>
      </c>
      <c r="AI96" s="33">
        <f t="shared" si="30"/>
        <v>0.9795483747040898</v>
      </c>
    </row>
    <row r="97" spans="16:35" ht="9.75" customHeight="1">
      <c r="P97" s="94">
        <f t="shared" si="17"/>
        <v>1.2800000000000002</v>
      </c>
      <c r="Q97" s="95">
        <f t="shared" si="18"/>
        <v>0.10720996964786846</v>
      </c>
      <c r="R97" s="23">
        <f t="shared" si="19"/>
        <v>1.7800000000000002</v>
      </c>
      <c r="S97" s="34">
        <f t="shared" si="20"/>
        <v>0.25042000230889405</v>
      </c>
      <c r="T97" s="23">
        <f t="shared" si="21"/>
        <v>2.560000000000001</v>
      </c>
      <c r="U97" s="34">
        <f t="shared" si="22"/>
        <v>0.4082399653118497</v>
      </c>
      <c r="V97" s="23">
        <f t="shared" si="23"/>
        <v>3.560000000000002</v>
      </c>
      <c r="W97" s="34">
        <f t="shared" si="24"/>
        <v>0.5514499979728754</v>
      </c>
      <c r="X97" s="23">
        <f t="shared" si="25"/>
        <v>4.55999999999999</v>
      </c>
      <c r="Y97" s="34">
        <f t="shared" si="26"/>
        <v>0.658964842664434</v>
      </c>
      <c r="Z97" s="23">
        <f t="shared" si="27"/>
        <v>5.5599999999999685</v>
      </c>
      <c r="AA97" s="34">
        <f t="shared" si="13"/>
        <v>0.745074791582055</v>
      </c>
      <c r="AB97" s="23">
        <f t="shared" si="28"/>
        <v>6.559999999999947</v>
      </c>
      <c r="AC97" s="34">
        <f t="shared" si="14"/>
        <v>0.8169038393756568</v>
      </c>
      <c r="AD97" s="23">
        <f t="shared" si="29"/>
        <v>7.559999999999926</v>
      </c>
      <c r="AE97" s="34">
        <f t="shared" si="15"/>
        <v>0.8785217955012022</v>
      </c>
      <c r="AF97" s="23">
        <f t="shared" si="31"/>
        <v>8.559999999999905</v>
      </c>
      <c r="AG97" s="34">
        <f t="shared" si="16"/>
        <v>0.9324737646771484</v>
      </c>
      <c r="AH97" s="23">
        <f t="shared" si="32"/>
        <v>9.559999999999883</v>
      </c>
      <c r="AI97" s="33">
        <f t="shared" si="30"/>
        <v>0.9804578922760948</v>
      </c>
    </row>
    <row r="98" spans="16:35" ht="9.75" customHeight="1">
      <c r="P98" s="94">
        <f t="shared" si="17"/>
        <v>1.2900000000000003</v>
      </c>
      <c r="Q98" s="95">
        <f t="shared" si="18"/>
        <v>0.11058971029924905</v>
      </c>
      <c r="R98" s="23">
        <f t="shared" si="19"/>
        <v>1.7900000000000003</v>
      </c>
      <c r="S98" s="34">
        <f t="shared" si="20"/>
        <v>0.25285303097989326</v>
      </c>
      <c r="T98" s="23">
        <f t="shared" si="21"/>
        <v>2.580000000000001</v>
      </c>
      <c r="U98" s="34">
        <f t="shared" si="22"/>
        <v>0.41161970596323033</v>
      </c>
      <c r="V98" s="23">
        <f t="shared" si="23"/>
        <v>3.580000000000002</v>
      </c>
      <c r="W98" s="34">
        <f t="shared" si="24"/>
        <v>0.5538830266438746</v>
      </c>
      <c r="X98" s="89">
        <f t="shared" si="25"/>
        <v>4.579999999999989</v>
      </c>
      <c r="Y98" s="90">
        <f t="shared" si="26"/>
        <v>0.6608654780038682</v>
      </c>
      <c r="Z98" s="23">
        <f t="shared" si="27"/>
        <v>5.579999999999968</v>
      </c>
      <c r="AA98" s="34">
        <f t="shared" si="13"/>
        <v>0.7466341989375763</v>
      </c>
      <c r="AB98" s="23">
        <f t="shared" si="28"/>
        <v>6.579999999999947</v>
      </c>
      <c r="AC98" s="34">
        <f t="shared" si="14"/>
        <v>0.8182258936139519</v>
      </c>
      <c r="AD98" s="23">
        <f t="shared" si="29"/>
        <v>7.5799999999999255</v>
      </c>
      <c r="AE98" s="34">
        <f t="shared" si="15"/>
        <v>0.8796692056320493</v>
      </c>
      <c r="AF98" s="23">
        <f t="shared" si="31"/>
        <v>8.579999999999904</v>
      </c>
      <c r="AG98" s="34">
        <f t="shared" si="16"/>
        <v>0.9334872878487006</v>
      </c>
      <c r="AH98" s="23">
        <f t="shared" si="32"/>
        <v>9.579999999999883</v>
      </c>
      <c r="AI98" s="33">
        <f t="shared" si="30"/>
        <v>0.9813655090785391</v>
      </c>
    </row>
    <row r="99" spans="16:35" ht="9.75" customHeight="1">
      <c r="P99" s="89">
        <f t="shared" si="17"/>
        <v>1.3000000000000003</v>
      </c>
      <c r="Q99" s="90">
        <f t="shared" si="18"/>
        <v>0.11394335230683686</v>
      </c>
      <c r="R99" s="23">
        <f t="shared" si="19"/>
        <v>1.8000000000000003</v>
      </c>
      <c r="S99" s="34">
        <f t="shared" si="20"/>
        <v>0.2552725051033061</v>
      </c>
      <c r="T99" s="23">
        <f t="shared" si="21"/>
        <v>2.600000000000001</v>
      </c>
      <c r="U99" s="34">
        <f t="shared" si="22"/>
        <v>0.41497334797081814</v>
      </c>
      <c r="V99" s="23">
        <f t="shared" si="23"/>
        <v>3.600000000000002</v>
      </c>
      <c r="W99" s="34">
        <f t="shared" si="24"/>
        <v>0.5563025007672875</v>
      </c>
      <c r="X99" s="23">
        <f t="shared" si="25"/>
        <v>4.599999999999989</v>
      </c>
      <c r="Y99" s="34">
        <f t="shared" si="26"/>
        <v>0.662757831681573</v>
      </c>
      <c r="Z99" s="23">
        <f t="shared" si="27"/>
        <v>5.599999999999968</v>
      </c>
      <c r="AA99" s="34">
        <f t="shared" si="13"/>
        <v>0.7481880270061979</v>
      </c>
      <c r="AB99" s="23">
        <f t="shared" si="28"/>
        <v>6.599999999999946</v>
      </c>
      <c r="AC99" s="34">
        <f t="shared" si="14"/>
        <v>0.8195439355418651</v>
      </c>
      <c r="AD99" s="23">
        <f t="shared" si="29"/>
        <v>7.599999999999925</v>
      </c>
      <c r="AE99" s="34">
        <f t="shared" si="15"/>
        <v>0.880813592280787</v>
      </c>
      <c r="AF99" s="23">
        <f t="shared" si="31"/>
        <v>8.599999999999904</v>
      </c>
      <c r="AG99" s="34">
        <f t="shared" si="16"/>
        <v>0.9344984512435629</v>
      </c>
      <c r="AH99" s="23">
        <f t="shared" si="32"/>
        <v>9.599999999999882</v>
      </c>
      <c r="AI99" s="33">
        <f t="shared" si="30"/>
        <v>0.9822712330395631</v>
      </c>
    </row>
    <row r="100" spans="16:35" ht="9.75" customHeight="1">
      <c r="P100" s="94">
        <f t="shared" si="17"/>
        <v>1.3100000000000003</v>
      </c>
      <c r="Q100" s="95">
        <f t="shared" si="18"/>
        <v>0.11727129565576436</v>
      </c>
      <c r="R100" s="23">
        <f t="shared" si="19"/>
        <v>1.8100000000000003</v>
      </c>
      <c r="S100" s="34">
        <f t="shared" si="20"/>
        <v>0.25767857486918455</v>
      </c>
      <c r="T100" s="23">
        <f t="shared" si="21"/>
        <v>2.620000000000001</v>
      </c>
      <c r="U100" s="34">
        <f t="shared" si="22"/>
        <v>0.41830129131974564</v>
      </c>
      <c r="V100" s="23">
        <f t="shared" si="23"/>
        <v>3.620000000000002</v>
      </c>
      <c r="W100" s="34">
        <f t="shared" si="24"/>
        <v>0.5587085705331659</v>
      </c>
      <c r="X100" s="23">
        <f t="shared" si="25"/>
        <v>4.619999999999989</v>
      </c>
      <c r="Y100" s="34">
        <f t="shared" si="26"/>
        <v>0.6646419755561245</v>
      </c>
      <c r="Z100" s="23">
        <f t="shared" si="27"/>
        <v>5.619999999999967</v>
      </c>
      <c r="AA100" s="34">
        <f t="shared" si="13"/>
        <v>0.7497363155690585</v>
      </c>
      <c r="AB100" s="23">
        <f t="shared" si="28"/>
        <v>6.619999999999946</v>
      </c>
      <c r="AC100" s="34">
        <f t="shared" si="14"/>
        <v>0.8208579894396963</v>
      </c>
      <c r="AD100" s="23">
        <f t="shared" si="29"/>
        <v>7.619999999999925</v>
      </c>
      <c r="AE100" s="34">
        <f t="shared" si="15"/>
        <v>0.8819549713395962</v>
      </c>
      <c r="AF100" s="23">
        <f t="shared" si="31"/>
        <v>8.619999999999903</v>
      </c>
      <c r="AG100" s="34">
        <f t="shared" si="16"/>
        <v>0.9355072658247079</v>
      </c>
      <c r="AH100" s="23">
        <f t="shared" si="32"/>
        <v>9.619999999999882</v>
      </c>
      <c r="AI100" s="33">
        <f t="shared" si="30"/>
        <v>0.9831750720378076</v>
      </c>
    </row>
    <row r="101" spans="16:35" ht="9.75" customHeight="1">
      <c r="P101" s="94">
        <f t="shared" si="17"/>
        <v>1.3200000000000003</v>
      </c>
      <c r="Q101" s="95">
        <f t="shared" si="18"/>
        <v>0.12057393120584996</v>
      </c>
      <c r="R101" s="23">
        <f t="shared" si="19"/>
        <v>1.8200000000000003</v>
      </c>
      <c r="S101" s="34">
        <f t="shared" si="20"/>
        <v>0.26007138798507484</v>
      </c>
      <c r="T101" s="89">
        <f t="shared" si="21"/>
        <v>2.640000000000001</v>
      </c>
      <c r="U101" s="90">
        <f t="shared" si="22"/>
        <v>0.4216039268698312</v>
      </c>
      <c r="V101" s="23">
        <f t="shared" si="23"/>
        <v>3.640000000000002</v>
      </c>
      <c r="W101" s="34">
        <f t="shared" si="24"/>
        <v>0.5611013836490563</v>
      </c>
      <c r="X101" s="23">
        <f t="shared" si="25"/>
        <v>4.639999999999988</v>
      </c>
      <c r="Y101" s="34">
        <f t="shared" si="26"/>
        <v>0.6665179805548798</v>
      </c>
      <c r="Z101" s="23">
        <f t="shared" si="27"/>
        <v>5.639999999999967</v>
      </c>
      <c r="AA101" s="34">
        <f t="shared" si="13"/>
        <v>0.7512791039833397</v>
      </c>
      <c r="AB101" s="23">
        <f t="shared" si="28"/>
        <v>6.6399999999999455</v>
      </c>
      <c r="AC101" s="34">
        <f t="shared" si="14"/>
        <v>0.822168079368014</v>
      </c>
      <c r="AD101" s="23">
        <f t="shared" si="29"/>
        <v>7.639999999999924</v>
      </c>
      <c r="AE101" s="34">
        <f t="shared" si="15"/>
        <v>0.8830933585756856</v>
      </c>
      <c r="AF101" s="23">
        <f t="shared" si="31"/>
        <v>8.639999999999903</v>
      </c>
      <c r="AG101" s="34">
        <f t="shared" si="16"/>
        <v>0.9365137424788884</v>
      </c>
      <c r="AH101" s="23">
        <f t="shared" si="32"/>
        <v>9.639999999999882</v>
      </c>
      <c r="AI101" s="33">
        <f t="shared" si="30"/>
        <v>0.9840770339028254</v>
      </c>
    </row>
    <row r="102" spans="16:35" ht="9.75" customHeight="1">
      <c r="P102" s="94">
        <f t="shared" si="17"/>
        <v>1.3300000000000003</v>
      </c>
      <c r="Q102" s="95">
        <f t="shared" si="18"/>
        <v>0.12385164096708588</v>
      </c>
      <c r="R102" s="23">
        <f t="shared" si="19"/>
        <v>1.8300000000000003</v>
      </c>
      <c r="S102" s="34">
        <f t="shared" si="20"/>
        <v>0.2624510897304295</v>
      </c>
      <c r="T102" s="23">
        <f t="shared" si="21"/>
        <v>2.660000000000001</v>
      </c>
      <c r="U102" s="34">
        <f t="shared" si="22"/>
        <v>0.42488163663106715</v>
      </c>
      <c r="V102" s="23">
        <f t="shared" si="23"/>
        <v>3.660000000000002</v>
      </c>
      <c r="W102" s="34">
        <f t="shared" si="24"/>
        <v>0.5634810853944109</v>
      </c>
      <c r="X102" s="23">
        <f t="shared" si="25"/>
        <v>4.659999999999988</v>
      </c>
      <c r="Y102" s="34">
        <f t="shared" si="26"/>
        <v>0.668385916689999</v>
      </c>
      <c r="Z102" s="23">
        <f t="shared" si="27"/>
        <v>5.659999999999966</v>
      </c>
      <c r="AA102" s="34">
        <f t="shared" si="13"/>
        <v>0.7528164311882688</v>
      </c>
      <c r="AB102" s="23">
        <f t="shared" si="28"/>
        <v>6.659999999999945</v>
      </c>
      <c r="AC102" s="34">
        <f t="shared" si="14"/>
        <v>0.8234742291702974</v>
      </c>
      <c r="AD102" s="23">
        <f t="shared" si="29"/>
        <v>7.659999999999924</v>
      </c>
      <c r="AE102" s="34">
        <f t="shared" si="15"/>
        <v>0.8842287696325997</v>
      </c>
      <c r="AF102" s="23">
        <f t="shared" si="31"/>
        <v>8.659999999999902</v>
      </c>
      <c r="AG102" s="34">
        <f t="shared" si="16"/>
        <v>0.9375178920173417</v>
      </c>
      <c r="AH102" s="89">
        <f t="shared" si="32"/>
        <v>9.659999999999881</v>
      </c>
      <c r="AI102" s="99">
        <f t="shared" si="30"/>
        <v>0.984977126415488</v>
      </c>
    </row>
    <row r="103" spans="16:35" ht="9.75" customHeight="1">
      <c r="P103" s="89">
        <f t="shared" si="17"/>
        <v>1.3400000000000003</v>
      </c>
      <c r="Q103" s="90">
        <f t="shared" si="18"/>
        <v>0.12710479836480773</v>
      </c>
      <c r="R103" s="23">
        <f t="shared" si="19"/>
        <v>1.8400000000000003</v>
      </c>
      <c r="S103" s="34">
        <f t="shared" si="20"/>
        <v>0.26481782300953655</v>
      </c>
      <c r="T103" s="23">
        <f t="shared" si="21"/>
        <v>2.680000000000001</v>
      </c>
      <c r="U103" s="34">
        <f t="shared" si="22"/>
        <v>0.428134794028789</v>
      </c>
      <c r="V103" s="23">
        <f t="shared" si="23"/>
        <v>3.680000000000002</v>
      </c>
      <c r="W103" s="34">
        <f t="shared" si="24"/>
        <v>0.5658478186735179</v>
      </c>
      <c r="X103" s="23">
        <f t="shared" si="25"/>
        <v>4.679999999999987</v>
      </c>
      <c r="Y103" s="34">
        <f t="shared" si="26"/>
        <v>0.6702458530741229</v>
      </c>
      <c r="Z103" s="23">
        <f t="shared" si="27"/>
        <v>5.679999999999966</v>
      </c>
      <c r="AA103" s="34">
        <f t="shared" si="13"/>
        <v>0.7543483357110162</v>
      </c>
      <c r="AB103" s="89">
        <f t="shared" si="28"/>
        <v>6.679999999999945</v>
      </c>
      <c r="AC103" s="90">
        <f t="shared" si="14"/>
        <v>0.824776462475542</v>
      </c>
      <c r="AD103" s="23">
        <f t="shared" si="29"/>
        <v>7.679999999999923</v>
      </c>
      <c r="AE103" s="34">
        <f t="shared" si="15"/>
        <v>0.8853612200315076</v>
      </c>
      <c r="AF103" s="23">
        <f t="shared" si="31"/>
        <v>8.679999999999902</v>
      </c>
      <c r="AG103" s="34">
        <f t="shared" si="16"/>
        <v>0.938519725176487</v>
      </c>
      <c r="AH103" s="23">
        <f t="shared" si="32"/>
        <v>9.67999999999988</v>
      </c>
      <c r="AI103" s="33">
        <f t="shared" si="30"/>
        <v>0.9858753573083883</v>
      </c>
    </row>
    <row r="104" spans="16:35" ht="9.75" customHeight="1">
      <c r="P104" s="96">
        <f t="shared" si="17"/>
        <v>1.3500000000000003</v>
      </c>
      <c r="Q104" s="97">
        <f t="shared" si="18"/>
        <v>0.13033376849500622</v>
      </c>
      <c r="R104" s="91">
        <f t="shared" si="19"/>
        <v>1.8500000000000003</v>
      </c>
      <c r="S104" s="92">
        <f t="shared" si="20"/>
        <v>0.2671717284030139</v>
      </c>
      <c r="T104" s="26">
        <f t="shared" si="21"/>
        <v>2.700000000000001</v>
      </c>
      <c r="U104" s="35">
        <f t="shared" si="22"/>
        <v>0.4313637641589875</v>
      </c>
      <c r="V104" s="26">
        <f t="shared" si="23"/>
        <v>3.700000000000002</v>
      </c>
      <c r="W104" s="35">
        <f t="shared" si="24"/>
        <v>0.5682017240669952</v>
      </c>
      <c r="X104" s="91">
        <f t="shared" si="25"/>
        <v>4.699999999999987</v>
      </c>
      <c r="Y104" s="92">
        <f t="shared" si="26"/>
        <v>0.6720978579357163</v>
      </c>
      <c r="Z104" s="26">
        <f t="shared" si="27"/>
        <v>5.6999999999999655</v>
      </c>
      <c r="AA104" s="35">
        <f t="shared" si="13"/>
        <v>0.7558748556724888</v>
      </c>
      <c r="AB104" s="26">
        <f t="shared" si="28"/>
        <v>6.699999999999944</v>
      </c>
      <c r="AC104" s="35">
        <f t="shared" si="14"/>
        <v>0.8260748027008228</v>
      </c>
      <c r="AD104" s="26">
        <f t="shared" si="29"/>
        <v>7.699999999999923</v>
      </c>
      <c r="AE104" s="35">
        <f t="shared" si="15"/>
        <v>0.8864907251724775</v>
      </c>
      <c r="AF104" s="26">
        <f t="shared" si="31"/>
        <v>8.699999999999902</v>
      </c>
      <c r="AG104" s="35">
        <f t="shared" si="16"/>
        <v>0.9395192526186136</v>
      </c>
      <c r="AH104" s="26">
        <f t="shared" si="32"/>
        <v>9.69999999999988</v>
      </c>
      <c r="AI104" s="36">
        <f t="shared" si="30"/>
        <v>0.9867717342662395</v>
      </c>
    </row>
    <row r="105" spans="16:35" ht="9.75" customHeight="1">
      <c r="P105" s="94">
        <f t="shared" si="17"/>
        <v>1.3600000000000003</v>
      </c>
      <c r="Q105" s="95">
        <f t="shared" si="18"/>
        <v>0.13353890837021762</v>
      </c>
      <c r="R105" s="23">
        <f t="shared" si="19"/>
        <v>1.8600000000000003</v>
      </c>
      <c r="S105" s="34">
        <f t="shared" si="20"/>
        <v>0.2695129442179164</v>
      </c>
      <c r="T105" s="23">
        <f t="shared" si="21"/>
        <v>2.720000000000001</v>
      </c>
      <c r="U105" s="34">
        <f t="shared" si="22"/>
        <v>0.4345689040341989</v>
      </c>
      <c r="V105" s="23">
        <f t="shared" si="23"/>
        <v>3.720000000000002</v>
      </c>
      <c r="W105" s="34">
        <f t="shared" si="24"/>
        <v>0.5705429398818977</v>
      </c>
      <c r="X105" s="23">
        <f t="shared" si="25"/>
        <v>4.719999999999986</v>
      </c>
      <c r="Y105" s="34">
        <f t="shared" si="26"/>
        <v>0.6739419986340865</v>
      </c>
      <c r="Z105" s="23">
        <f t="shared" si="27"/>
        <v>5.719999999999965</v>
      </c>
      <c r="AA105" s="34">
        <f t="shared" si="13"/>
        <v>0.7573960287930216</v>
      </c>
      <c r="AB105" s="23">
        <f t="shared" si="28"/>
        <v>6.719999999999944</v>
      </c>
      <c r="AC105" s="34">
        <f t="shared" si="14"/>
        <v>0.8273692730538216</v>
      </c>
      <c r="AD105" s="23">
        <f t="shared" si="29"/>
        <v>7.7199999999999225</v>
      </c>
      <c r="AE105" s="34">
        <f t="shared" si="15"/>
        <v>0.8876173003357318</v>
      </c>
      <c r="AF105" s="23">
        <f t="shared" si="31"/>
        <v>8.719999999999901</v>
      </c>
      <c r="AG105" s="34">
        <f t="shared" si="16"/>
        <v>0.9405164849325623</v>
      </c>
      <c r="AH105" s="23">
        <f t="shared" si="32"/>
        <v>9.71999999999988</v>
      </c>
      <c r="AI105" s="33">
        <f t="shared" si="30"/>
        <v>0.9876662649262692</v>
      </c>
    </row>
    <row r="106" spans="16:35" ht="9.75" customHeight="1">
      <c r="P106" s="94">
        <f t="shared" si="17"/>
        <v>1.3700000000000003</v>
      </c>
      <c r="Q106" s="95">
        <f t="shared" si="18"/>
        <v>0.13672056715640687</v>
      </c>
      <c r="R106" s="23">
        <f t="shared" si="19"/>
        <v>1.8700000000000003</v>
      </c>
      <c r="S106" s="34">
        <f t="shared" si="20"/>
        <v>0.271841606536499</v>
      </c>
      <c r="T106" s="23">
        <f t="shared" si="21"/>
        <v>2.740000000000001</v>
      </c>
      <c r="U106" s="34">
        <f t="shared" si="22"/>
        <v>0.43775056282038816</v>
      </c>
      <c r="V106" s="23">
        <f t="shared" si="23"/>
        <v>3.740000000000002</v>
      </c>
      <c r="W106" s="34">
        <f t="shared" si="24"/>
        <v>0.5728716022004804</v>
      </c>
      <c r="X106" s="23">
        <f t="shared" si="25"/>
        <v>4.739999999999986</v>
      </c>
      <c r="Y106" s="34">
        <f t="shared" si="26"/>
        <v>0.6757783416740838</v>
      </c>
      <c r="Z106" s="23">
        <f t="shared" si="27"/>
        <v>5.739999999999965</v>
      </c>
      <c r="AA106" s="34">
        <f t="shared" si="13"/>
        <v>0.7589118923979709</v>
      </c>
      <c r="AB106" s="23">
        <f t="shared" si="28"/>
        <v>6.739999999999943</v>
      </c>
      <c r="AC106" s="34">
        <f t="shared" si="14"/>
        <v>0.8286598965353161</v>
      </c>
      <c r="AD106" s="23">
        <f t="shared" si="29"/>
        <v>7.739999999999922</v>
      </c>
      <c r="AE106" s="34">
        <f t="shared" si="15"/>
        <v>0.8887409606828882</v>
      </c>
      <c r="AF106" s="23">
        <f t="shared" si="31"/>
        <v>8.7399999999999</v>
      </c>
      <c r="AG106" s="34">
        <f t="shared" si="16"/>
        <v>0.9415114326343981</v>
      </c>
      <c r="AH106" s="23">
        <f t="shared" si="32"/>
        <v>9.73999999999988</v>
      </c>
      <c r="AI106" s="33">
        <f t="shared" si="30"/>
        <v>0.9885589568786102</v>
      </c>
    </row>
    <row r="107" spans="16:35" ht="9.75" customHeight="1">
      <c r="P107" s="89">
        <f t="shared" si="17"/>
        <v>1.3800000000000003</v>
      </c>
      <c r="Q107" s="90">
        <f t="shared" si="18"/>
        <v>0.1398790864012366</v>
      </c>
      <c r="R107" s="23">
        <f t="shared" si="19"/>
        <v>1.8800000000000003</v>
      </c>
      <c r="S107" s="34">
        <f t="shared" si="20"/>
        <v>0.2741578492636799</v>
      </c>
      <c r="T107" s="23">
        <f t="shared" si="21"/>
        <v>2.760000000000001</v>
      </c>
      <c r="U107" s="34">
        <f t="shared" si="22"/>
        <v>0.4409090820652179</v>
      </c>
      <c r="V107" s="23">
        <f t="shared" si="23"/>
        <v>3.760000000000002</v>
      </c>
      <c r="W107" s="34">
        <f t="shared" si="24"/>
        <v>0.5751878449276613</v>
      </c>
      <c r="X107" s="23">
        <f t="shared" si="25"/>
        <v>4.759999999999986</v>
      </c>
      <c r="Y107" s="34">
        <f t="shared" si="26"/>
        <v>0.6776069527204919</v>
      </c>
      <c r="Z107" s="23">
        <f t="shared" si="27"/>
        <v>5.759999999999964</v>
      </c>
      <c r="AA107" s="34">
        <f t="shared" si="13"/>
        <v>0.7604224834232094</v>
      </c>
      <c r="AB107" s="23">
        <f t="shared" si="28"/>
        <v>6.759999999999943</v>
      </c>
      <c r="AC107" s="34">
        <f t="shared" si="14"/>
        <v>0.8299466959416323</v>
      </c>
      <c r="AD107" s="23">
        <f t="shared" si="29"/>
        <v>7.759999999999922</v>
      </c>
      <c r="AE107" s="34">
        <f t="shared" si="15"/>
        <v>0.8898617212581841</v>
      </c>
      <c r="AF107" s="23">
        <f t="shared" si="31"/>
        <v>8.7599999999999</v>
      </c>
      <c r="AG107" s="34">
        <f t="shared" si="16"/>
        <v>0.9425041061680758</v>
      </c>
      <c r="AH107" s="23">
        <f t="shared" si="32"/>
        <v>9.759999999999879</v>
      </c>
      <c r="AI107" s="33">
        <f t="shared" si="30"/>
        <v>0.9894498176666864</v>
      </c>
    </row>
    <row r="108" spans="16:35" ht="9.75" customHeight="1">
      <c r="P108" s="94">
        <f t="shared" si="17"/>
        <v>1.3900000000000003</v>
      </c>
      <c r="Q108" s="95">
        <f t="shared" si="18"/>
        <v>0.1430148002540952</v>
      </c>
      <c r="R108" s="23">
        <f t="shared" si="19"/>
        <v>1.8900000000000003</v>
      </c>
      <c r="S108" s="34">
        <f t="shared" si="20"/>
        <v>0.27646180417324423</v>
      </c>
      <c r="T108" s="23">
        <f t="shared" si="21"/>
        <v>2.780000000000001</v>
      </c>
      <c r="U108" s="34">
        <f t="shared" si="22"/>
        <v>0.44404479591807644</v>
      </c>
      <c r="V108" s="89">
        <f t="shared" si="23"/>
        <v>3.780000000000002</v>
      </c>
      <c r="W108" s="90">
        <f t="shared" si="24"/>
        <v>0.5774917998372255</v>
      </c>
      <c r="X108" s="23">
        <f t="shared" si="25"/>
        <v>4.779999999999985</v>
      </c>
      <c r="Y108" s="34">
        <f t="shared" si="26"/>
        <v>0.6794278966121176</v>
      </c>
      <c r="Z108" s="23">
        <f t="shared" si="27"/>
        <v>5.779999999999964</v>
      </c>
      <c r="AA108" s="34">
        <f t="shared" si="13"/>
        <v>0.7619278384205264</v>
      </c>
      <c r="AB108" s="23">
        <f t="shared" si="28"/>
        <v>6.7799999999999425</v>
      </c>
      <c r="AC108" s="34">
        <f t="shared" si="14"/>
        <v>0.8312296938670597</v>
      </c>
      <c r="AD108" s="23">
        <f t="shared" si="29"/>
        <v>7.779999999999921</v>
      </c>
      <c r="AE108" s="34">
        <f t="shared" si="15"/>
        <v>0.8909795969896845</v>
      </c>
      <c r="AF108" s="23">
        <f t="shared" si="31"/>
        <v>8.7799999999999</v>
      </c>
      <c r="AG108" s="34">
        <f t="shared" si="16"/>
        <v>0.9434945159060976</v>
      </c>
      <c r="AH108" s="23">
        <f t="shared" si="32"/>
        <v>9.779999999999879</v>
      </c>
      <c r="AI108" s="33">
        <f t="shared" si="30"/>
        <v>0.9903388547875961</v>
      </c>
    </row>
    <row r="109" spans="16:35" ht="9.75" customHeight="1">
      <c r="P109" s="94">
        <f t="shared" si="17"/>
        <v>1.4000000000000004</v>
      </c>
      <c r="Q109" s="95">
        <f t="shared" si="18"/>
        <v>0.14612803567823815</v>
      </c>
      <c r="R109" s="23">
        <f t="shared" si="19"/>
        <v>1.9000000000000004</v>
      </c>
      <c r="S109" s="34">
        <f t="shared" si="20"/>
        <v>0.27875360095282903</v>
      </c>
      <c r="T109" s="89">
        <f t="shared" si="21"/>
        <v>2.800000000000001</v>
      </c>
      <c r="U109" s="90">
        <f t="shared" si="22"/>
        <v>0.4471580313422194</v>
      </c>
      <c r="V109" s="23">
        <f t="shared" si="23"/>
        <v>3.800000000000002</v>
      </c>
      <c r="W109" s="34">
        <f t="shared" si="24"/>
        <v>0.5797835966168103</v>
      </c>
      <c r="X109" s="23">
        <f t="shared" si="25"/>
        <v>4.799999999999985</v>
      </c>
      <c r="Y109" s="34">
        <f t="shared" si="26"/>
        <v>0.6812412373755858</v>
      </c>
      <c r="Z109" s="89">
        <f t="shared" si="27"/>
        <v>5.799999999999963</v>
      </c>
      <c r="AA109" s="90">
        <f t="shared" si="13"/>
        <v>0.7634279935629346</v>
      </c>
      <c r="AB109" s="23">
        <f t="shared" si="28"/>
        <v>6.799999999999942</v>
      </c>
      <c r="AC109" s="34">
        <f t="shared" si="14"/>
        <v>0.8325089127062326</v>
      </c>
      <c r="AD109" s="23">
        <f t="shared" si="29"/>
        <v>7.799999999999921</v>
      </c>
      <c r="AE109" s="34">
        <f t="shared" si="15"/>
        <v>0.892094602690476</v>
      </c>
      <c r="AF109" s="23">
        <f t="shared" si="31"/>
        <v>8.7999999999999</v>
      </c>
      <c r="AG109" s="34">
        <f t="shared" si="16"/>
        <v>0.9444826721501637</v>
      </c>
      <c r="AH109" s="23">
        <f t="shared" si="32"/>
        <v>9.799999999999878</v>
      </c>
      <c r="AI109" s="33">
        <f t="shared" si="30"/>
        <v>0.9912260756924894</v>
      </c>
    </row>
    <row r="110" spans="16:35" ht="9.75" customHeight="1">
      <c r="P110" s="94">
        <f t="shared" si="17"/>
        <v>1.4100000000000004</v>
      </c>
      <c r="Q110" s="95">
        <f t="shared" si="18"/>
        <v>0.14921911265538002</v>
      </c>
      <c r="R110" s="23">
        <f t="shared" si="19"/>
        <v>1.9100000000000004</v>
      </c>
      <c r="S110" s="34">
        <f t="shared" si="20"/>
        <v>0.2810333672477276</v>
      </c>
      <c r="T110" s="23">
        <f t="shared" si="21"/>
        <v>2.820000000000001</v>
      </c>
      <c r="U110" s="34">
        <f t="shared" si="22"/>
        <v>0.45024910831936127</v>
      </c>
      <c r="V110" s="23">
        <f t="shared" si="23"/>
        <v>3.820000000000002</v>
      </c>
      <c r="W110" s="34">
        <f t="shared" si="24"/>
        <v>0.582063362911709</v>
      </c>
      <c r="X110" s="23">
        <f t="shared" si="25"/>
        <v>4.819999999999984</v>
      </c>
      <c r="Y110" s="34">
        <f t="shared" si="26"/>
        <v>0.6830470382388482</v>
      </c>
      <c r="Z110" s="23">
        <f t="shared" si="27"/>
        <v>5.819999999999963</v>
      </c>
      <c r="AA110" s="34">
        <f t="shared" si="13"/>
        <v>0.7649229846498857</v>
      </c>
      <c r="AB110" s="23">
        <f t="shared" si="28"/>
        <v>6.819999999999942</v>
      </c>
      <c r="AC110" s="34">
        <f t="shared" si="14"/>
        <v>0.8337843746564751</v>
      </c>
      <c r="AD110" s="23">
        <f t="shared" si="29"/>
        <v>7.81999999999992</v>
      </c>
      <c r="AE110" s="34">
        <f t="shared" si="15"/>
        <v>0.8932067530598435</v>
      </c>
      <c r="AF110" s="23">
        <f t="shared" si="31"/>
        <v>8.819999999999899</v>
      </c>
      <c r="AG110" s="34">
        <f t="shared" si="16"/>
        <v>0.9454685851318148</v>
      </c>
      <c r="AH110" s="23">
        <f t="shared" si="32"/>
        <v>9.819999999999878</v>
      </c>
      <c r="AI110" s="33">
        <f t="shared" si="30"/>
        <v>0.9921114877869442</v>
      </c>
    </row>
    <row r="111" spans="16:35" ht="9.75" customHeight="1">
      <c r="P111" s="89">
        <f t="shared" si="17"/>
        <v>1.4200000000000004</v>
      </c>
      <c r="Q111" s="90">
        <f t="shared" si="18"/>
        <v>0.1522883443830566</v>
      </c>
      <c r="R111" s="23">
        <f t="shared" si="19"/>
        <v>1.9200000000000004</v>
      </c>
      <c r="S111" s="34">
        <f t="shared" si="20"/>
        <v>0.2833012287035497</v>
      </c>
      <c r="T111" s="23">
        <f t="shared" si="21"/>
        <v>2.840000000000001</v>
      </c>
      <c r="U111" s="34">
        <f t="shared" si="22"/>
        <v>0.45331834004703786</v>
      </c>
      <c r="V111" s="23">
        <f t="shared" si="23"/>
        <v>3.840000000000002</v>
      </c>
      <c r="W111" s="34">
        <f t="shared" si="24"/>
        <v>0.584331224367531</v>
      </c>
      <c r="X111" s="23">
        <f t="shared" si="25"/>
        <v>4.839999999999984</v>
      </c>
      <c r="Y111" s="34">
        <f t="shared" si="26"/>
        <v>0.684845361644411</v>
      </c>
      <c r="Z111" s="23">
        <f t="shared" si="27"/>
        <v>5.8399999999999626</v>
      </c>
      <c r="AA111" s="34">
        <f t="shared" si="13"/>
        <v>0.7664128471123967</v>
      </c>
      <c r="AB111" s="23">
        <f t="shared" si="28"/>
        <v>6.839999999999941</v>
      </c>
      <c r="AC111" s="34">
        <f t="shared" si="14"/>
        <v>0.8350561017201125</v>
      </c>
      <c r="AD111" s="23">
        <f t="shared" si="29"/>
        <v>7.83999999999992</v>
      </c>
      <c r="AE111" s="34">
        <f t="shared" si="15"/>
        <v>0.894316062684434</v>
      </c>
      <c r="AF111" s="23">
        <f t="shared" si="31"/>
        <v>8.839999999999899</v>
      </c>
      <c r="AG111" s="34">
        <f t="shared" si="16"/>
        <v>0.9464522650130681</v>
      </c>
      <c r="AH111" s="23">
        <f t="shared" si="32"/>
        <v>9.839999999999877</v>
      </c>
      <c r="AI111" s="33">
        <f t="shared" si="30"/>
        <v>0.9929950984313362</v>
      </c>
    </row>
    <row r="112" spans="16:35" ht="9.75" customHeight="1">
      <c r="P112" s="94">
        <f t="shared" si="17"/>
        <v>1.4300000000000004</v>
      </c>
      <c r="Q112" s="95">
        <f t="shared" si="18"/>
        <v>0.15533603746506192</v>
      </c>
      <c r="R112" s="89">
        <f t="shared" si="19"/>
        <v>1.9300000000000004</v>
      </c>
      <c r="S112" s="90">
        <f t="shared" si="20"/>
        <v>0.2855573090077739</v>
      </c>
      <c r="T112" s="23">
        <f t="shared" si="21"/>
        <v>2.860000000000001</v>
      </c>
      <c r="U112" s="34">
        <f t="shared" si="22"/>
        <v>0.45636603312904317</v>
      </c>
      <c r="V112" s="23">
        <f t="shared" si="23"/>
        <v>3.860000000000002</v>
      </c>
      <c r="W112" s="34">
        <f t="shared" si="24"/>
        <v>0.5865873046717552</v>
      </c>
      <c r="X112" s="23">
        <f t="shared" si="25"/>
        <v>4.8599999999999834</v>
      </c>
      <c r="Y112" s="34">
        <f t="shared" si="26"/>
        <v>0.6866362692622919</v>
      </c>
      <c r="Z112" s="23">
        <f t="shared" si="27"/>
        <v>5.859999999999962</v>
      </c>
      <c r="AA112" s="34">
        <f t="shared" si="13"/>
        <v>0.7678976160180878</v>
      </c>
      <c r="AB112" s="23">
        <f t="shared" si="28"/>
        <v>6.859999999999941</v>
      </c>
      <c r="AC112" s="34">
        <f t="shared" si="14"/>
        <v>0.8363241157067479</v>
      </c>
      <c r="AD112" s="23">
        <f t="shared" si="29"/>
        <v>7.8599999999999195</v>
      </c>
      <c r="AE112" s="34">
        <f t="shared" si="15"/>
        <v>0.8954225460394034</v>
      </c>
      <c r="AF112" s="23">
        <f t="shared" si="31"/>
        <v>8.859999999999898</v>
      </c>
      <c r="AG112" s="34">
        <f t="shared" si="16"/>
        <v>0.9474337218870458</v>
      </c>
      <c r="AH112" s="23">
        <f t="shared" si="32"/>
        <v>9.859999999999877</v>
      </c>
      <c r="AI112" s="33">
        <f t="shared" si="30"/>
        <v>0.9938769149412058</v>
      </c>
    </row>
    <row r="113" spans="16:35" ht="9.75" customHeight="1">
      <c r="P113" s="94">
        <f t="shared" si="17"/>
        <v>1.4400000000000004</v>
      </c>
      <c r="Q113" s="95">
        <f t="shared" si="18"/>
        <v>0.15836249209524977</v>
      </c>
      <c r="R113" s="23">
        <f t="shared" si="19"/>
        <v>1.9400000000000004</v>
      </c>
      <c r="S113" s="34">
        <f t="shared" si="20"/>
        <v>0.2878017299302261</v>
      </c>
      <c r="T113" s="23">
        <f t="shared" si="21"/>
        <v>2.8800000000000012</v>
      </c>
      <c r="U113" s="34">
        <f t="shared" si="22"/>
        <v>0.459392487759231</v>
      </c>
      <c r="V113" s="23">
        <f t="shared" si="23"/>
        <v>3.880000000000002</v>
      </c>
      <c r="W113" s="34">
        <f t="shared" si="24"/>
        <v>0.5888317255942075</v>
      </c>
      <c r="X113" s="23">
        <f t="shared" si="25"/>
        <v>4.879999999999983</v>
      </c>
      <c r="Y113" s="34">
        <f t="shared" si="26"/>
        <v>0.6884198220027091</v>
      </c>
      <c r="Z113" s="23">
        <f t="shared" si="27"/>
        <v>5.879999999999962</v>
      </c>
      <c r="AA113" s="34">
        <f t="shared" si="13"/>
        <v>0.7693773260761356</v>
      </c>
      <c r="AB113" s="23">
        <f t="shared" si="28"/>
        <v>6.87999999999994</v>
      </c>
      <c r="AC113" s="34">
        <f t="shared" si="14"/>
        <v>0.8375884382355075</v>
      </c>
      <c r="AD113" s="23">
        <f t="shared" si="29"/>
        <v>7.879999999999919</v>
      </c>
      <c r="AE113" s="34">
        <f t="shared" si="15"/>
        <v>0.8965262174895509</v>
      </c>
      <c r="AF113" s="23">
        <f t="shared" si="31"/>
        <v>8.879999999999898</v>
      </c>
      <c r="AG113" s="34">
        <f t="shared" si="16"/>
        <v>0.948412965778596</v>
      </c>
      <c r="AH113" s="23">
        <f t="shared" si="32"/>
        <v>9.879999999999876</v>
      </c>
      <c r="AI113" s="33">
        <f t="shared" si="30"/>
        <v>0.9947569445876226</v>
      </c>
    </row>
    <row r="114" spans="16:35" ht="9.75" customHeight="1">
      <c r="P114" s="96">
        <f t="shared" si="17"/>
        <v>1.4500000000000004</v>
      </c>
      <c r="Q114" s="97">
        <f t="shared" si="18"/>
        <v>0.16136800223497502</v>
      </c>
      <c r="R114" s="26">
        <f t="shared" si="19"/>
        <v>1.9500000000000004</v>
      </c>
      <c r="S114" s="35">
        <f t="shared" si="20"/>
        <v>0.2900346113625181</v>
      </c>
      <c r="T114" s="26">
        <f t="shared" si="21"/>
        <v>2.9000000000000012</v>
      </c>
      <c r="U114" s="35">
        <f t="shared" si="22"/>
        <v>0.46239799789895625</v>
      </c>
      <c r="V114" s="26">
        <f t="shared" si="23"/>
        <v>3.900000000000002</v>
      </c>
      <c r="W114" s="35">
        <f t="shared" si="24"/>
        <v>0.5910646070264994</v>
      </c>
      <c r="X114" s="26">
        <f t="shared" si="25"/>
        <v>4.899999999999983</v>
      </c>
      <c r="Y114" s="35">
        <f t="shared" si="26"/>
        <v>0.6901960800285121</v>
      </c>
      <c r="Z114" s="26">
        <f t="shared" si="27"/>
        <v>5.899999999999961</v>
      </c>
      <c r="AA114" s="35">
        <f t="shared" si="13"/>
        <v>0.7708520116421413</v>
      </c>
      <c r="AB114" s="26">
        <f t="shared" si="28"/>
        <v>6.89999999999994</v>
      </c>
      <c r="AC114" s="35">
        <f t="shared" si="14"/>
        <v>0.8388490907372516</v>
      </c>
      <c r="AD114" s="91">
        <f t="shared" si="29"/>
        <v>7.899999999999919</v>
      </c>
      <c r="AE114" s="92">
        <f t="shared" si="15"/>
        <v>0.8976270912904369</v>
      </c>
      <c r="AF114" s="26">
        <f t="shared" si="31"/>
        <v>8.899999999999897</v>
      </c>
      <c r="AG114" s="35">
        <f t="shared" si="16"/>
        <v>0.9493900066449078</v>
      </c>
      <c r="AH114" s="26">
        <f t="shared" si="32"/>
        <v>9.899999999999876</v>
      </c>
      <c r="AI114" s="36">
        <f t="shared" si="30"/>
        <v>0.9956351945975445</v>
      </c>
    </row>
    <row r="115" spans="16:35" ht="9.75" customHeight="1">
      <c r="P115" s="94">
        <f t="shared" si="17"/>
        <v>1.4600000000000004</v>
      </c>
      <c r="Q115" s="95">
        <f t="shared" si="18"/>
        <v>0.16435285578443723</v>
      </c>
      <c r="R115" s="23">
        <f t="shared" si="19"/>
        <v>1.9600000000000004</v>
      </c>
      <c r="S115" s="34">
        <f t="shared" si="20"/>
        <v>0.29225607135647613</v>
      </c>
      <c r="T115" s="23">
        <f t="shared" si="21"/>
        <v>2.9200000000000013</v>
      </c>
      <c r="U115" s="34">
        <f t="shared" si="22"/>
        <v>0.46538285144841846</v>
      </c>
      <c r="V115" s="23">
        <f t="shared" si="23"/>
        <v>3.920000000000002</v>
      </c>
      <c r="W115" s="34">
        <f t="shared" si="24"/>
        <v>0.5932860670204575</v>
      </c>
      <c r="X115" s="23">
        <f t="shared" si="25"/>
        <v>4.919999999999982</v>
      </c>
      <c r="Y115" s="34">
        <f t="shared" si="26"/>
        <v>0.6919651027673588</v>
      </c>
      <c r="Z115" s="23">
        <f t="shared" si="27"/>
        <v>5.919999999999961</v>
      </c>
      <c r="AA115" s="34">
        <f t="shared" si="13"/>
        <v>0.7723217067229169</v>
      </c>
      <c r="AB115" s="23">
        <f t="shared" si="28"/>
        <v>6.9199999999999395</v>
      </c>
      <c r="AC115" s="34">
        <f t="shared" si="14"/>
        <v>0.840106094456754</v>
      </c>
      <c r="AD115" s="23">
        <f t="shared" si="29"/>
        <v>7.919999999999918</v>
      </c>
      <c r="AE115" s="34">
        <f t="shared" si="15"/>
        <v>0.898725181589489</v>
      </c>
      <c r="AF115" s="23">
        <f t="shared" si="31"/>
        <v>8.919999999999897</v>
      </c>
      <c r="AG115" s="34">
        <f t="shared" si="16"/>
        <v>0.9503648543761181</v>
      </c>
      <c r="AH115" s="23">
        <f t="shared" si="32"/>
        <v>9.919999999999876</v>
      </c>
      <c r="AI115" s="33">
        <f t="shared" si="30"/>
        <v>0.9965116721541732</v>
      </c>
    </row>
    <row r="116" spans="16:35" ht="9.75" customHeight="1">
      <c r="P116" s="89">
        <f t="shared" si="17"/>
        <v>1.4700000000000004</v>
      </c>
      <c r="Q116" s="90">
        <f t="shared" si="18"/>
        <v>0.16731733474817623</v>
      </c>
      <c r="R116" s="23">
        <f t="shared" si="19"/>
        <v>1.9700000000000004</v>
      </c>
      <c r="S116" s="34">
        <f t="shared" si="20"/>
        <v>0.294466226161593</v>
      </c>
      <c r="T116" s="23">
        <f t="shared" si="21"/>
        <v>2.9400000000000013</v>
      </c>
      <c r="U116" s="34">
        <f t="shared" si="22"/>
        <v>0.4683473304121575</v>
      </c>
      <c r="V116" s="23">
        <f t="shared" si="23"/>
        <v>3.940000000000002</v>
      </c>
      <c r="W116" s="34">
        <f t="shared" si="24"/>
        <v>0.5954962218255744</v>
      </c>
      <c r="X116" s="23">
        <f t="shared" si="25"/>
        <v>4.939999999999982</v>
      </c>
      <c r="Y116" s="34">
        <f t="shared" si="26"/>
        <v>0.6937269489236453</v>
      </c>
      <c r="Z116" s="23">
        <f t="shared" si="27"/>
        <v>5.93999999999996</v>
      </c>
      <c r="AA116" s="34">
        <f t="shared" si="13"/>
        <v>0.7737864449811906</v>
      </c>
      <c r="AB116" s="23">
        <f t="shared" si="28"/>
        <v>6.939999999999939</v>
      </c>
      <c r="AC116" s="34">
        <f t="shared" si="14"/>
        <v>0.8413594704548512</v>
      </c>
      <c r="AD116" s="23">
        <f t="shared" si="29"/>
        <v>7.939999999999918</v>
      </c>
      <c r="AE116" s="34">
        <f t="shared" si="15"/>
        <v>0.8998205024270918</v>
      </c>
      <c r="AF116" s="23">
        <f t="shared" si="31"/>
        <v>8.939999999999896</v>
      </c>
      <c r="AG116" s="34">
        <f t="shared" si="16"/>
        <v>0.9513375187959127</v>
      </c>
      <c r="AH116" s="23">
        <f t="shared" si="32"/>
        <v>9.939999999999875</v>
      </c>
      <c r="AI116" s="33">
        <f t="shared" si="30"/>
        <v>0.9973863843973079</v>
      </c>
    </row>
    <row r="117" spans="16:35" ht="9.75" customHeight="1">
      <c r="P117" s="94">
        <f t="shared" si="17"/>
        <v>1.4800000000000004</v>
      </c>
      <c r="Q117" s="95">
        <f t="shared" si="18"/>
        <v>0.17026171539495752</v>
      </c>
      <c r="R117" s="23">
        <f t="shared" si="19"/>
        <v>1.9800000000000004</v>
      </c>
      <c r="S117" s="34">
        <f t="shared" si="20"/>
        <v>0.2966651902615312</v>
      </c>
      <c r="T117" s="23">
        <f t="shared" si="21"/>
        <v>2.9600000000000013</v>
      </c>
      <c r="U117" s="34">
        <f t="shared" si="22"/>
        <v>0.4712917110589388</v>
      </c>
      <c r="V117" s="23">
        <f t="shared" si="23"/>
        <v>3.960000000000002</v>
      </c>
      <c r="W117" s="34">
        <f t="shared" si="24"/>
        <v>0.5976951859255125</v>
      </c>
      <c r="X117" s="23">
        <f t="shared" si="25"/>
        <v>4.959999999999981</v>
      </c>
      <c r="Y117" s="34">
        <f t="shared" si="26"/>
        <v>0.6954816764901959</v>
      </c>
      <c r="Z117" s="23">
        <f t="shared" si="27"/>
        <v>5.95999999999996</v>
      </c>
      <c r="AA117" s="34">
        <f t="shared" si="13"/>
        <v>0.7752462597402335</v>
      </c>
      <c r="AB117" s="23">
        <f t="shared" si="28"/>
        <v>6.959999999999939</v>
      </c>
      <c r="AC117" s="34">
        <f t="shared" si="14"/>
        <v>0.8426092396105583</v>
      </c>
      <c r="AD117" s="23">
        <f t="shared" si="29"/>
        <v>7.959999999999917</v>
      </c>
      <c r="AE117" s="34">
        <f t="shared" si="15"/>
        <v>0.9009130677376646</v>
      </c>
      <c r="AF117" s="23">
        <f t="shared" si="31"/>
        <v>8.959999999999896</v>
      </c>
      <c r="AG117" s="34">
        <f t="shared" si="16"/>
        <v>0.9523080096621201</v>
      </c>
      <c r="AH117" s="23">
        <f t="shared" si="32"/>
        <v>9.959999999999875</v>
      </c>
      <c r="AI117" s="33">
        <f t="shared" si="30"/>
        <v>0.9982593384236933</v>
      </c>
    </row>
    <row r="118" spans="16:35" ht="9.75" customHeight="1">
      <c r="P118" s="94">
        <f t="shared" si="17"/>
        <v>1.4900000000000004</v>
      </c>
      <c r="Q118" s="95">
        <f t="shared" si="18"/>
        <v>0.17318626841227416</v>
      </c>
      <c r="R118" s="23">
        <f t="shared" si="19"/>
        <v>1.9900000000000004</v>
      </c>
      <c r="S118" s="34">
        <f t="shared" si="20"/>
        <v>0.29885307640970676</v>
      </c>
      <c r="T118" s="23">
        <f t="shared" si="21"/>
        <v>2.9800000000000013</v>
      </c>
      <c r="U118" s="34">
        <f t="shared" si="22"/>
        <v>0.47421626407625544</v>
      </c>
      <c r="V118" s="23">
        <f t="shared" si="23"/>
        <v>3.980000000000002</v>
      </c>
      <c r="W118" s="34">
        <f t="shared" si="24"/>
        <v>0.5998830720736881</v>
      </c>
      <c r="X118" s="23">
        <f t="shared" si="25"/>
        <v>4.979999999999981</v>
      </c>
      <c r="Y118" s="34">
        <f t="shared" si="26"/>
        <v>0.6972293427597158</v>
      </c>
      <c r="Z118" s="23">
        <f t="shared" si="27"/>
        <v>5.97999999999996</v>
      </c>
      <c r="AA118" s="34">
        <f t="shared" si="13"/>
        <v>0.7767011839884079</v>
      </c>
      <c r="AB118" s="23">
        <f t="shared" si="28"/>
        <v>6.979999999999938</v>
      </c>
      <c r="AC118" s="34">
        <f t="shared" si="14"/>
        <v>0.8438554226231573</v>
      </c>
      <c r="AD118" s="23">
        <f t="shared" si="29"/>
        <v>7.979999999999917</v>
      </c>
      <c r="AE118" s="34">
        <f t="shared" si="15"/>
        <v>0.9020028913507249</v>
      </c>
      <c r="AF118" s="23">
        <f t="shared" si="31"/>
        <v>8.979999999999896</v>
      </c>
      <c r="AG118" s="34">
        <f t="shared" si="16"/>
        <v>0.9532763366672993</v>
      </c>
      <c r="AH118" s="23">
        <f t="shared" si="32"/>
        <v>9.979999999999874</v>
      </c>
      <c r="AI118" s="33">
        <f t="shared" si="30"/>
        <v>0.9991305412873657</v>
      </c>
    </row>
    <row r="119" spans="16:35" ht="9.75" customHeight="1">
      <c r="P119" s="26">
        <f t="shared" si="17"/>
        <v>1.5000000000000004</v>
      </c>
      <c r="Q119" s="35">
        <f t="shared" si="18"/>
        <v>0.17609125905568138</v>
      </c>
      <c r="R119" s="26">
        <f t="shared" si="19"/>
        <v>2.0000000000000004</v>
      </c>
      <c r="S119" s="35">
        <f t="shared" si="20"/>
        <v>0.3010299956639813</v>
      </c>
      <c r="T119" s="91">
        <f t="shared" si="21"/>
        <v>3.0000000000000013</v>
      </c>
      <c r="U119" s="92">
        <f t="shared" si="22"/>
        <v>0.47712125471966266</v>
      </c>
      <c r="V119" s="26">
        <f t="shared" si="23"/>
        <v>4.000000000000002</v>
      </c>
      <c r="W119" s="35">
        <f t="shared" si="24"/>
        <v>0.6020599913279626</v>
      </c>
      <c r="X119" s="26">
        <f t="shared" si="25"/>
        <v>4.9999999999999805</v>
      </c>
      <c r="Y119" s="35">
        <f t="shared" si="26"/>
        <v>0.6989700043360171</v>
      </c>
      <c r="Z119" s="91">
        <f t="shared" si="27"/>
        <v>5.999999999999959</v>
      </c>
      <c r="AA119" s="92">
        <f t="shared" si="13"/>
        <v>0.7781512503836406</v>
      </c>
      <c r="AB119" s="26">
        <f t="shared" si="28"/>
        <v>6.999999999999938</v>
      </c>
      <c r="AC119" s="35">
        <f t="shared" si="14"/>
        <v>0.8450980400142529</v>
      </c>
      <c r="AD119" s="26">
        <f t="shared" si="29"/>
        <v>7.9999999999999165</v>
      </c>
      <c r="AE119" s="35">
        <f t="shared" si="15"/>
        <v>0.9030899869919391</v>
      </c>
      <c r="AF119" s="26">
        <f t="shared" si="31"/>
        <v>8.999999999999895</v>
      </c>
      <c r="AG119" s="35">
        <f t="shared" si="16"/>
        <v>0.9542425094393198</v>
      </c>
      <c r="AH119" s="26">
        <f t="shared" si="32"/>
        <v>9.999999999999874</v>
      </c>
      <c r="AI119" s="36">
        <f t="shared" si="30"/>
        <v>0.9999999999999946</v>
      </c>
    </row>
    <row r="120" spans="1:35" ht="12.75">
      <c r="A120" s="93"/>
      <c r="B120" s="93"/>
      <c r="C120" s="93"/>
      <c r="D120" s="93"/>
      <c r="E120" s="93"/>
      <c r="F120" s="93"/>
      <c r="G120" s="93"/>
      <c r="H120" s="93"/>
      <c r="I120" s="93"/>
      <c r="J120" s="93"/>
      <c r="K120" s="93"/>
      <c r="L120" s="93"/>
      <c r="M120" s="93"/>
      <c r="N120" s="93"/>
      <c r="O120" s="129"/>
      <c r="P120" s="161" t="s">
        <v>17</v>
      </c>
      <c r="Q120" s="161"/>
      <c r="R120" s="162" t="s">
        <v>18</v>
      </c>
      <c r="S120" s="162"/>
      <c r="T120" s="162" t="s">
        <v>19</v>
      </c>
      <c r="U120" s="162"/>
      <c r="V120" s="149" t="s">
        <v>20</v>
      </c>
      <c r="W120" s="149"/>
      <c r="X120" s="149" t="s">
        <v>23</v>
      </c>
      <c r="Y120" s="157"/>
      <c r="Z120" s="149" t="s">
        <v>24</v>
      </c>
      <c r="AA120" s="157"/>
      <c r="AB120" s="159" t="s">
        <v>25</v>
      </c>
      <c r="AC120" s="160"/>
      <c r="AD120" s="149" t="s">
        <v>26</v>
      </c>
      <c r="AE120" s="157"/>
      <c r="AF120" s="149" t="s">
        <v>27</v>
      </c>
      <c r="AG120" s="149"/>
      <c r="AH120" s="149" t="s">
        <v>28</v>
      </c>
      <c r="AI120" s="157"/>
    </row>
  </sheetData>
  <mergeCells count="16">
    <mergeCell ref="S44:W53"/>
    <mergeCell ref="AD120:AE120"/>
    <mergeCell ref="AF120:AG120"/>
    <mergeCell ref="AH120:AI120"/>
    <mergeCell ref="V120:W120"/>
    <mergeCell ref="X120:Y120"/>
    <mergeCell ref="Z120:AA120"/>
    <mergeCell ref="AB120:AC120"/>
    <mergeCell ref="B56:K59"/>
    <mergeCell ref="P120:Q120"/>
    <mergeCell ref="R120:S120"/>
    <mergeCell ref="T120:U120"/>
    <mergeCell ref="M11:M16"/>
    <mergeCell ref="N3:O3"/>
    <mergeCell ref="N4:O4"/>
    <mergeCell ref="M46:O59"/>
  </mergeCells>
  <printOptions/>
  <pageMargins left="0.75" right="0.75" top="1" bottom="1" header="0.5" footer="0.5"/>
  <pageSetup horizontalDpi="600" verticalDpi="600" orientation="portrait" r:id="rId10"/>
  <drawing r:id="rId9"/>
  <legacyDrawing r:id="rId8"/>
  <oleObjects>
    <oleObject progId="Equation.3" shapeId="3747013" r:id="rId1"/>
    <oleObject progId="Equation.3" shapeId="3755753" r:id="rId2"/>
    <oleObject progId="Equation.3" shapeId="3760445" r:id="rId3"/>
    <oleObject progId="Equation.3" shapeId="3763406" r:id="rId4"/>
    <oleObject progId="Equation.3" shapeId="3765839" r:id="rId5"/>
    <oleObject progId="Equation.3" shapeId="3768063" r:id="rId6"/>
    <oleObject progId="Equation.3" shapeId="1764391" r:id="rId7"/>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Elm City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Rule</dc:creator>
  <cp:keywords/>
  <dc:description/>
  <cp:lastModifiedBy>Andrew Rule</cp:lastModifiedBy>
  <cp:lastPrinted>2008-07-07T02:20:53Z</cp:lastPrinted>
  <dcterms:created xsi:type="dcterms:W3CDTF">2007-07-17T03:59:57Z</dcterms:created>
  <dcterms:modified xsi:type="dcterms:W3CDTF">2008-07-07T12:56:23Z</dcterms:modified>
  <cp:category/>
  <cp:version/>
  <cp:contentType/>
  <cp:contentStatus/>
</cp:coreProperties>
</file>